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CC5" lockStructure="1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2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 1 Pol'!$A$1:$G$372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BA144" i="12"/>
  <c r="BA90" i="12"/>
  <c r="BA17" i="12"/>
  <c r="BA14" i="12"/>
  <c r="G8" i="12"/>
  <c r="I8" i="12"/>
  <c r="K8" i="12"/>
  <c r="O8" i="12"/>
  <c r="V8" i="12"/>
  <c r="G9" i="12"/>
  <c r="M9" i="12" s="1"/>
  <c r="M8" i="12" s="1"/>
  <c r="I9" i="12"/>
  <c r="K9" i="12"/>
  <c r="O9" i="12"/>
  <c r="Q9" i="12"/>
  <c r="Q8" i="12" s="1"/>
  <c r="V9" i="12"/>
  <c r="G12" i="12"/>
  <c r="I12" i="12"/>
  <c r="K12" i="12"/>
  <c r="O12" i="12"/>
  <c r="G13" i="12"/>
  <c r="I13" i="12"/>
  <c r="K13" i="12"/>
  <c r="M13" i="12"/>
  <c r="M12" i="12" s="1"/>
  <c r="O13" i="12"/>
  <c r="Q13" i="12"/>
  <c r="Q12" i="12" s="1"/>
  <c r="V13" i="12"/>
  <c r="V12" i="12" s="1"/>
  <c r="G15" i="12"/>
  <c r="K15" i="12"/>
  <c r="G16" i="12"/>
  <c r="I16" i="12"/>
  <c r="I15" i="12" s="1"/>
  <c r="K16" i="12"/>
  <c r="M16" i="12"/>
  <c r="M15" i="12" s="1"/>
  <c r="O16" i="12"/>
  <c r="O15" i="12" s="1"/>
  <c r="Q16" i="12"/>
  <c r="Q15" i="12" s="1"/>
  <c r="V16" i="12"/>
  <c r="V15" i="12" s="1"/>
  <c r="G20" i="12"/>
  <c r="I20" i="12"/>
  <c r="I19" i="12" s="1"/>
  <c r="K20" i="12"/>
  <c r="K19" i="12" s="1"/>
  <c r="M20" i="12"/>
  <c r="O20" i="12"/>
  <c r="O19" i="12" s="1"/>
  <c r="Q20" i="12"/>
  <c r="Q19" i="12" s="1"/>
  <c r="V20" i="12"/>
  <c r="G22" i="12"/>
  <c r="I22" i="12"/>
  <c r="K22" i="12"/>
  <c r="M22" i="12"/>
  <c r="O22" i="12"/>
  <c r="Q22" i="12"/>
  <c r="V22" i="12"/>
  <c r="V19" i="12" s="1"/>
  <c r="G24" i="12"/>
  <c r="G19" i="12" s="1"/>
  <c r="I24" i="12"/>
  <c r="K24" i="12"/>
  <c r="O24" i="12"/>
  <c r="Q24" i="12"/>
  <c r="V24" i="12"/>
  <c r="G27" i="12"/>
  <c r="I27" i="12"/>
  <c r="K27" i="12"/>
  <c r="M27" i="12"/>
  <c r="O27" i="12"/>
  <c r="Q27" i="12"/>
  <c r="V27" i="12"/>
  <c r="G30" i="12"/>
  <c r="M30" i="12" s="1"/>
  <c r="I30" i="12"/>
  <c r="K30" i="12"/>
  <c r="O30" i="12"/>
  <c r="Q30" i="12"/>
  <c r="V30" i="12"/>
  <c r="G33" i="12"/>
  <c r="I33" i="12"/>
  <c r="K33" i="12"/>
  <c r="M33" i="12"/>
  <c r="O33" i="12"/>
  <c r="Q33" i="12"/>
  <c r="V33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3" i="12"/>
  <c r="I43" i="12"/>
  <c r="K43" i="12"/>
  <c r="M43" i="12"/>
  <c r="O43" i="12"/>
  <c r="Q43" i="12"/>
  <c r="V43" i="12"/>
  <c r="G48" i="12"/>
  <c r="M48" i="12" s="1"/>
  <c r="I48" i="12"/>
  <c r="K48" i="12"/>
  <c r="O48" i="12"/>
  <c r="Q48" i="12"/>
  <c r="V48" i="12"/>
  <c r="G50" i="12"/>
  <c r="I50" i="12"/>
  <c r="K50" i="12"/>
  <c r="M50" i="12"/>
  <c r="O50" i="12"/>
  <c r="Q50" i="12"/>
  <c r="V50" i="12"/>
  <c r="G54" i="12"/>
  <c r="M54" i="12" s="1"/>
  <c r="I54" i="12"/>
  <c r="K54" i="12"/>
  <c r="O54" i="12"/>
  <c r="Q54" i="12"/>
  <c r="V54" i="12"/>
  <c r="K56" i="12"/>
  <c r="Q56" i="12"/>
  <c r="G57" i="12"/>
  <c r="M57" i="12" s="1"/>
  <c r="I57" i="12"/>
  <c r="K57" i="12"/>
  <c r="O57" i="12"/>
  <c r="O56" i="12" s="1"/>
  <c r="Q57" i="12"/>
  <c r="V57" i="12"/>
  <c r="V56" i="12" s="1"/>
  <c r="G59" i="12"/>
  <c r="G56" i="12" s="1"/>
  <c r="I59" i="12"/>
  <c r="I56" i="12" s="1"/>
  <c r="K59" i="12"/>
  <c r="O59" i="12"/>
  <c r="Q59" i="12"/>
  <c r="V59" i="12"/>
  <c r="G62" i="12"/>
  <c r="M62" i="12" s="1"/>
  <c r="I62" i="12"/>
  <c r="I61" i="12" s="1"/>
  <c r="K62" i="12"/>
  <c r="O62" i="12"/>
  <c r="Q62" i="12"/>
  <c r="V62" i="12"/>
  <c r="G63" i="12"/>
  <c r="I63" i="12"/>
  <c r="K63" i="12"/>
  <c r="K61" i="12" s="1"/>
  <c r="M63" i="12"/>
  <c r="O63" i="12"/>
  <c r="O61" i="12" s="1"/>
  <c r="Q63" i="12"/>
  <c r="V63" i="12"/>
  <c r="G65" i="12"/>
  <c r="I65" i="12"/>
  <c r="K65" i="12"/>
  <c r="M65" i="12"/>
  <c r="O65" i="12"/>
  <c r="Q65" i="12"/>
  <c r="V65" i="12"/>
  <c r="G67" i="12"/>
  <c r="M67" i="12" s="1"/>
  <c r="I67" i="12"/>
  <c r="K67" i="12"/>
  <c r="O67" i="12"/>
  <c r="Q67" i="12"/>
  <c r="V67" i="12"/>
  <c r="G68" i="12"/>
  <c r="I68" i="12"/>
  <c r="K68" i="12"/>
  <c r="M68" i="12"/>
  <c r="O68" i="12"/>
  <c r="Q68" i="12"/>
  <c r="V68" i="12"/>
  <c r="V61" i="12" s="1"/>
  <c r="G69" i="12"/>
  <c r="M69" i="12" s="1"/>
  <c r="I69" i="12"/>
  <c r="K69" i="12"/>
  <c r="O69" i="12"/>
  <c r="Q69" i="12"/>
  <c r="V69" i="12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4" i="12"/>
  <c r="M74" i="12" s="1"/>
  <c r="I74" i="12"/>
  <c r="K74" i="12"/>
  <c r="O74" i="12"/>
  <c r="Q74" i="12"/>
  <c r="V74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Q61" i="12" s="1"/>
  <c r="V77" i="12"/>
  <c r="G78" i="12"/>
  <c r="M78" i="12" s="1"/>
  <c r="I78" i="12"/>
  <c r="K78" i="12"/>
  <c r="O78" i="12"/>
  <c r="Q78" i="12"/>
  <c r="V78" i="12"/>
  <c r="G80" i="12"/>
  <c r="I80" i="12"/>
  <c r="K80" i="12"/>
  <c r="M80" i="12"/>
  <c r="O80" i="12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7" i="12"/>
  <c r="M87" i="12" s="1"/>
  <c r="I87" i="12"/>
  <c r="K87" i="12"/>
  <c r="O87" i="12"/>
  <c r="Q87" i="12"/>
  <c r="V87" i="12"/>
  <c r="G89" i="12"/>
  <c r="I89" i="12"/>
  <c r="K89" i="12"/>
  <c r="M89" i="12"/>
  <c r="O89" i="12"/>
  <c r="Q89" i="12"/>
  <c r="V89" i="12"/>
  <c r="G93" i="12"/>
  <c r="M93" i="12" s="1"/>
  <c r="I93" i="12"/>
  <c r="K93" i="12"/>
  <c r="O93" i="12"/>
  <c r="Q93" i="12"/>
  <c r="V93" i="12"/>
  <c r="G96" i="12"/>
  <c r="I96" i="12"/>
  <c r="K96" i="12"/>
  <c r="M96" i="12"/>
  <c r="O96" i="12"/>
  <c r="Q96" i="12"/>
  <c r="V96" i="12"/>
  <c r="G99" i="12"/>
  <c r="G98" i="12" s="1"/>
  <c r="I99" i="12"/>
  <c r="I98" i="12" s="1"/>
  <c r="K99" i="12"/>
  <c r="K98" i="12" s="1"/>
  <c r="O99" i="12"/>
  <c r="Q99" i="12"/>
  <c r="V99" i="12"/>
  <c r="G100" i="12"/>
  <c r="I100" i="12"/>
  <c r="K100" i="12"/>
  <c r="M100" i="12"/>
  <c r="O100" i="12"/>
  <c r="O98" i="12" s="1"/>
  <c r="Q100" i="12"/>
  <c r="Q98" i="12" s="1"/>
  <c r="V100" i="12"/>
  <c r="V98" i="12" s="1"/>
  <c r="G101" i="12"/>
  <c r="M101" i="12" s="1"/>
  <c r="I101" i="12"/>
  <c r="K101" i="12"/>
  <c r="O101" i="12"/>
  <c r="Q101" i="12"/>
  <c r="V101" i="12"/>
  <c r="G102" i="12"/>
  <c r="I102" i="12"/>
  <c r="K102" i="12"/>
  <c r="M102" i="12"/>
  <c r="O102" i="12"/>
  <c r="Q102" i="12"/>
  <c r="V102" i="12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06" i="12"/>
  <c r="I106" i="12"/>
  <c r="K106" i="12"/>
  <c r="M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I108" i="12"/>
  <c r="K108" i="12"/>
  <c r="M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I110" i="12"/>
  <c r="K110" i="12"/>
  <c r="M110" i="12"/>
  <c r="O110" i="12"/>
  <c r="Q110" i="12"/>
  <c r="V110" i="12"/>
  <c r="G112" i="12"/>
  <c r="M112" i="12" s="1"/>
  <c r="I112" i="12"/>
  <c r="K112" i="12"/>
  <c r="O112" i="12"/>
  <c r="Q112" i="12"/>
  <c r="V112" i="12"/>
  <c r="G114" i="12"/>
  <c r="M114" i="12" s="1"/>
  <c r="I114" i="12"/>
  <c r="K114" i="12"/>
  <c r="O114" i="12"/>
  <c r="Q114" i="12"/>
  <c r="V114" i="12"/>
  <c r="G115" i="12"/>
  <c r="I115" i="12"/>
  <c r="K115" i="12"/>
  <c r="M115" i="12"/>
  <c r="O115" i="12"/>
  <c r="Q115" i="12"/>
  <c r="V115" i="12"/>
  <c r="G116" i="12"/>
  <c r="M116" i="12" s="1"/>
  <c r="I116" i="12"/>
  <c r="K116" i="12"/>
  <c r="O116" i="12"/>
  <c r="Q116" i="12"/>
  <c r="V116" i="12"/>
  <c r="G118" i="12"/>
  <c r="I118" i="12"/>
  <c r="K118" i="12"/>
  <c r="M118" i="12"/>
  <c r="O118" i="12"/>
  <c r="Q118" i="12"/>
  <c r="V118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G123" i="12"/>
  <c r="I123" i="12"/>
  <c r="K123" i="12"/>
  <c r="M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I125" i="12"/>
  <c r="K125" i="12"/>
  <c r="M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I127" i="12"/>
  <c r="K127" i="12"/>
  <c r="M127" i="12"/>
  <c r="O127" i="12"/>
  <c r="Q127" i="12"/>
  <c r="V127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4" i="12"/>
  <c r="I134" i="12"/>
  <c r="K134" i="12"/>
  <c r="K133" i="12" s="1"/>
  <c r="M134" i="12"/>
  <c r="O134" i="12"/>
  <c r="O133" i="12" s="1"/>
  <c r="Q134" i="12"/>
  <c r="Q133" i="12" s="1"/>
  <c r="V134" i="12"/>
  <c r="V133" i="12" s="1"/>
  <c r="G135" i="12"/>
  <c r="I135" i="12"/>
  <c r="K135" i="12"/>
  <c r="M135" i="12"/>
  <c r="O135" i="12"/>
  <c r="Q135" i="12"/>
  <c r="V135" i="12"/>
  <c r="G137" i="12"/>
  <c r="G133" i="12" s="1"/>
  <c r="I137" i="12"/>
  <c r="I133" i="12" s="1"/>
  <c r="K137" i="12"/>
  <c r="O137" i="12"/>
  <c r="Q137" i="12"/>
  <c r="V137" i="12"/>
  <c r="G139" i="12"/>
  <c r="I139" i="12"/>
  <c r="K139" i="12"/>
  <c r="M139" i="12"/>
  <c r="O139" i="12"/>
  <c r="Q139" i="12"/>
  <c r="V139" i="12"/>
  <c r="G142" i="12"/>
  <c r="M142" i="12" s="1"/>
  <c r="I142" i="12"/>
  <c r="K142" i="12"/>
  <c r="O142" i="12"/>
  <c r="Q142" i="12"/>
  <c r="V142" i="12"/>
  <c r="G147" i="12"/>
  <c r="I147" i="12"/>
  <c r="K147" i="12"/>
  <c r="M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I149" i="12"/>
  <c r="K149" i="12"/>
  <c r="M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2" i="12"/>
  <c r="M152" i="12" s="1"/>
  <c r="I152" i="12"/>
  <c r="K152" i="12"/>
  <c r="O152" i="12"/>
  <c r="Q152" i="12"/>
  <c r="V152" i="12"/>
  <c r="G154" i="12"/>
  <c r="M154" i="12" s="1"/>
  <c r="I154" i="12"/>
  <c r="K154" i="12"/>
  <c r="O154" i="12"/>
  <c r="Q154" i="12"/>
  <c r="V154" i="12"/>
  <c r="G156" i="12"/>
  <c r="I156" i="12"/>
  <c r="K156" i="12"/>
  <c r="M156" i="12"/>
  <c r="O156" i="12"/>
  <c r="Q156" i="12"/>
  <c r="V156" i="12"/>
  <c r="G158" i="12"/>
  <c r="I158" i="12"/>
  <c r="K158" i="12"/>
  <c r="M158" i="12"/>
  <c r="O158" i="12"/>
  <c r="Q158" i="12"/>
  <c r="V158" i="12"/>
  <c r="G162" i="12"/>
  <c r="M162" i="12" s="1"/>
  <c r="I162" i="12"/>
  <c r="K162" i="12"/>
  <c r="O162" i="12"/>
  <c r="Q162" i="12"/>
  <c r="V162" i="12"/>
  <c r="G164" i="12"/>
  <c r="I164" i="12"/>
  <c r="K164" i="12"/>
  <c r="M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I166" i="12"/>
  <c r="K166" i="12"/>
  <c r="M166" i="12"/>
  <c r="O166" i="12"/>
  <c r="Q166" i="12"/>
  <c r="V166" i="12"/>
  <c r="G167" i="12"/>
  <c r="I167" i="12"/>
  <c r="K167" i="12"/>
  <c r="M167" i="12"/>
  <c r="O167" i="12"/>
  <c r="Q167" i="12"/>
  <c r="V167" i="12"/>
  <c r="G170" i="12"/>
  <c r="I170" i="12"/>
  <c r="K170" i="12"/>
  <c r="M170" i="12"/>
  <c r="O170" i="12"/>
  <c r="Q170" i="12"/>
  <c r="V170" i="12"/>
  <c r="G171" i="12"/>
  <c r="M171" i="12" s="1"/>
  <c r="I171" i="12"/>
  <c r="K171" i="12"/>
  <c r="O171" i="12"/>
  <c r="Q171" i="12"/>
  <c r="V171" i="12"/>
  <c r="G173" i="12"/>
  <c r="M173" i="12" s="1"/>
  <c r="I173" i="12"/>
  <c r="K173" i="12"/>
  <c r="O173" i="12"/>
  <c r="Q173" i="12"/>
  <c r="V173" i="12"/>
  <c r="G175" i="12"/>
  <c r="M175" i="12" s="1"/>
  <c r="I175" i="12"/>
  <c r="K175" i="12"/>
  <c r="O175" i="12"/>
  <c r="Q175" i="12"/>
  <c r="V175" i="12"/>
  <c r="G177" i="12"/>
  <c r="M177" i="12" s="1"/>
  <c r="I177" i="12"/>
  <c r="K177" i="12"/>
  <c r="O177" i="12"/>
  <c r="Q177" i="12"/>
  <c r="V177" i="12"/>
  <c r="G179" i="12"/>
  <c r="I179" i="12"/>
  <c r="K179" i="12"/>
  <c r="M179" i="12"/>
  <c r="O179" i="12"/>
  <c r="Q179" i="12"/>
  <c r="V179" i="12"/>
  <c r="G182" i="12"/>
  <c r="I182" i="12"/>
  <c r="K182" i="12"/>
  <c r="M182" i="12"/>
  <c r="O182" i="12"/>
  <c r="Q182" i="12"/>
  <c r="V182" i="12"/>
  <c r="G185" i="12"/>
  <c r="I185" i="12"/>
  <c r="K185" i="12"/>
  <c r="M185" i="12"/>
  <c r="O185" i="12"/>
  <c r="O184" i="12" s="1"/>
  <c r="Q185" i="12"/>
  <c r="Q184" i="12" s="1"/>
  <c r="V185" i="12"/>
  <c r="V184" i="12" s="1"/>
  <c r="G186" i="12"/>
  <c r="M186" i="12" s="1"/>
  <c r="I186" i="12"/>
  <c r="K186" i="12"/>
  <c r="O186" i="12"/>
  <c r="Q186" i="12"/>
  <c r="V186" i="12"/>
  <c r="G187" i="12"/>
  <c r="I187" i="12"/>
  <c r="K187" i="12"/>
  <c r="M187" i="12"/>
  <c r="O187" i="12"/>
  <c r="Q187" i="12"/>
  <c r="V187" i="12"/>
  <c r="G189" i="12"/>
  <c r="I189" i="12"/>
  <c r="K189" i="12"/>
  <c r="M189" i="12"/>
  <c r="O189" i="12"/>
  <c r="Q189" i="12"/>
  <c r="V189" i="12"/>
  <c r="G191" i="12"/>
  <c r="I191" i="12"/>
  <c r="K191" i="12"/>
  <c r="K184" i="12" s="1"/>
  <c r="M191" i="12"/>
  <c r="O191" i="12"/>
  <c r="Q191" i="12"/>
  <c r="V191" i="12"/>
  <c r="G193" i="12"/>
  <c r="M193" i="12" s="1"/>
  <c r="I193" i="12"/>
  <c r="K193" i="12"/>
  <c r="O193" i="12"/>
  <c r="Q193" i="12"/>
  <c r="V193" i="12"/>
  <c r="G195" i="12"/>
  <c r="G184" i="12" s="1"/>
  <c r="I195" i="12"/>
  <c r="K195" i="12"/>
  <c r="O195" i="12"/>
  <c r="Q195" i="12"/>
  <c r="V195" i="12"/>
  <c r="G197" i="12"/>
  <c r="I197" i="12"/>
  <c r="K197" i="12"/>
  <c r="M197" i="12"/>
  <c r="O197" i="12"/>
  <c r="Q197" i="12"/>
  <c r="V197" i="12"/>
  <c r="G199" i="12"/>
  <c r="I199" i="12"/>
  <c r="K199" i="12"/>
  <c r="M199" i="12"/>
  <c r="O199" i="12"/>
  <c r="Q199" i="12"/>
  <c r="V199" i="12"/>
  <c r="G203" i="12"/>
  <c r="I203" i="12"/>
  <c r="K203" i="12"/>
  <c r="M203" i="12"/>
  <c r="O203" i="12"/>
  <c r="Q203" i="12"/>
  <c r="V203" i="12"/>
  <c r="G205" i="12"/>
  <c r="I205" i="12"/>
  <c r="K205" i="12"/>
  <c r="M205" i="12"/>
  <c r="O205" i="12"/>
  <c r="Q205" i="12"/>
  <c r="V205" i="12"/>
  <c r="G207" i="12"/>
  <c r="M207" i="12" s="1"/>
  <c r="I207" i="12"/>
  <c r="I184" i="12" s="1"/>
  <c r="K207" i="12"/>
  <c r="O207" i="12"/>
  <c r="Q207" i="12"/>
  <c r="V207" i="12"/>
  <c r="G208" i="12"/>
  <c r="I208" i="12"/>
  <c r="K208" i="12"/>
  <c r="M208" i="12"/>
  <c r="O208" i="12"/>
  <c r="Q208" i="12"/>
  <c r="V208" i="12"/>
  <c r="G214" i="12"/>
  <c r="M214" i="12" s="1"/>
  <c r="I214" i="12"/>
  <c r="K214" i="12"/>
  <c r="O214" i="12"/>
  <c r="Q214" i="12"/>
  <c r="V214" i="12"/>
  <c r="G217" i="12"/>
  <c r="I217" i="12"/>
  <c r="K217" i="12"/>
  <c r="M217" i="12"/>
  <c r="O217" i="12"/>
  <c r="Q217" i="12"/>
  <c r="V217" i="12"/>
  <c r="G218" i="12"/>
  <c r="I218" i="12"/>
  <c r="K218" i="12"/>
  <c r="M218" i="12"/>
  <c r="O218" i="12"/>
  <c r="Q218" i="12"/>
  <c r="V218" i="12"/>
  <c r="G220" i="12"/>
  <c r="M220" i="12" s="1"/>
  <c r="I220" i="12"/>
  <c r="K220" i="12"/>
  <c r="O220" i="12"/>
  <c r="Q220" i="12"/>
  <c r="Q219" i="12" s="1"/>
  <c r="V220" i="12"/>
  <c r="V219" i="12" s="1"/>
  <c r="G222" i="12"/>
  <c r="M222" i="12" s="1"/>
  <c r="I222" i="12"/>
  <c r="I219" i="12" s="1"/>
  <c r="K222" i="12"/>
  <c r="O222" i="12"/>
  <c r="Q222" i="12"/>
  <c r="V222" i="12"/>
  <c r="G223" i="12"/>
  <c r="I223" i="12"/>
  <c r="K223" i="12"/>
  <c r="M223" i="12"/>
  <c r="O223" i="12"/>
  <c r="O219" i="12" s="1"/>
  <c r="Q223" i="12"/>
  <c r="V223" i="12"/>
  <c r="G224" i="12"/>
  <c r="I224" i="12"/>
  <c r="K224" i="12"/>
  <c r="M224" i="12"/>
  <c r="O224" i="12"/>
  <c r="Q224" i="12"/>
  <c r="V224" i="12"/>
  <c r="G225" i="12"/>
  <c r="I225" i="12"/>
  <c r="K225" i="12"/>
  <c r="M225" i="12"/>
  <c r="O225" i="12"/>
  <c r="Q225" i="12"/>
  <c r="V225" i="12"/>
  <c r="G226" i="12"/>
  <c r="I226" i="12"/>
  <c r="K226" i="12"/>
  <c r="M226" i="12"/>
  <c r="O226" i="12"/>
  <c r="Q226" i="12"/>
  <c r="V226" i="12"/>
  <c r="G227" i="12"/>
  <c r="M227" i="12" s="1"/>
  <c r="I227" i="12"/>
  <c r="K227" i="12"/>
  <c r="O227" i="12"/>
  <c r="Q227" i="12"/>
  <c r="V227" i="12"/>
  <c r="G228" i="12"/>
  <c r="I228" i="12"/>
  <c r="K228" i="12"/>
  <c r="M228" i="12"/>
  <c r="O228" i="12"/>
  <c r="Q228" i="12"/>
  <c r="V228" i="12"/>
  <c r="G229" i="12"/>
  <c r="M229" i="12" s="1"/>
  <c r="I229" i="12"/>
  <c r="K229" i="12"/>
  <c r="O229" i="12"/>
  <c r="Q229" i="12"/>
  <c r="V229" i="12"/>
  <c r="G231" i="12"/>
  <c r="I231" i="12"/>
  <c r="K231" i="12"/>
  <c r="M231" i="12"/>
  <c r="O231" i="12"/>
  <c r="Q231" i="12"/>
  <c r="V231" i="12"/>
  <c r="G233" i="12"/>
  <c r="I233" i="12"/>
  <c r="K233" i="12"/>
  <c r="M233" i="12"/>
  <c r="O233" i="12"/>
  <c r="Q233" i="12"/>
  <c r="V233" i="12"/>
  <c r="G235" i="12"/>
  <c r="I235" i="12"/>
  <c r="K235" i="12"/>
  <c r="K219" i="12" s="1"/>
  <c r="M235" i="12"/>
  <c r="O235" i="12"/>
  <c r="Q235" i="12"/>
  <c r="V235" i="12"/>
  <c r="G236" i="12"/>
  <c r="M236" i="12" s="1"/>
  <c r="I236" i="12"/>
  <c r="K236" i="12"/>
  <c r="O236" i="12"/>
  <c r="Q236" i="12"/>
  <c r="V236" i="12"/>
  <c r="G237" i="12"/>
  <c r="M237" i="12" s="1"/>
  <c r="I237" i="12"/>
  <c r="K237" i="12"/>
  <c r="O237" i="12"/>
  <c r="Q237" i="12"/>
  <c r="V237" i="12"/>
  <c r="G239" i="12"/>
  <c r="I239" i="12"/>
  <c r="K239" i="12"/>
  <c r="M239" i="12"/>
  <c r="O239" i="12"/>
  <c r="Q239" i="12"/>
  <c r="V239" i="12"/>
  <c r="G240" i="12"/>
  <c r="I240" i="12"/>
  <c r="K240" i="12"/>
  <c r="M240" i="12"/>
  <c r="O240" i="12"/>
  <c r="Q240" i="12"/>
  <c r="V240" i="12"/>
  <c r="G241" i="12"/>
  <c r="I241" i="12"/>
  <c r="K241" i="12"/>
  <c r="M241" i="12"/>
  <c r="O241" i="12"/>
  <c r="Q241" i="12"/>
  <c r="V241" i="12"/>
  <c r="G242" i="12"/>
  <c r="I242" i="12"/>
  <c r="K242" i="12"/>
  <c r="M242" i="12"/>
  <c r="O242" i="12"/>
  <c r="Q242" i="12"/>
  <c r="V242" i="12"/>
  <c r="G243" i="12"/>
  <c r="M243" i="12" s="1"/>
  <c r="I243" i="12"/>
  <c r="K243" i="12"/>
  <c r="O243" i="12"/>
  <c r="Q243" i="12"/>
  <c r="V243" i="12"/>
  <c r="G244" i="12"/>
  <c r="I244" i="12"/>
  <c r="K244" i="12"/>
  <c r="M244" i="12"/>
  <c r="O244" i="12"/>
  <c r="Q244" i="12"/>
  <c r="V244" i="12"/>
  <c r="G245" i="12"/>
  <c r="M245" i="12" s="1"/>
  <c r="I245" i="12"/>
  <c r="K245" i="12"/>
  <c r="O245" i="12"/>
  <c r="Q245" i="12"/>
  <c r="V245" i="12"/>
  <c r="G246" i="12"/>
  <c r="I246" i="12"/>
  <c r="K246" i="12"/>
  <c r="M246" i="12"/>
  <c r="O246" i="12"/>
  <c r="Q246" i="12"/>
  <c r="V246" i="12"/>
  <c r="G247" i="12"/>
  <c r="I247" i="12"/>
  <c r="K247" i="12"/>
  <c r="M247" i="12"/>
  <c r="O247" i="12"/>
  <c r="Q247" i="12"/>
  <c r="V247" i="12"/>
  <c r="G248" i="12"/>
  <c r="I248" i="12"/>
  <c r="K248" i="12"/>
  <c r="M248" i="12"/>
  <c r="O248" i="12"/>
  <c r="Q248" i="12"/>
  <c r="V248" i="12"/>
  <c r="G249" i="12"/>
  <c r="M249" i="12" s="1"/>
  <c r="I249" i="12"/>
  <c r="K249" i="12"/>
  <c r="O249" i="12"/>
  <c r="Q249" i="12"/>
  <c r="V249" i="12"/>
  <c r="G250" i="12"/>
  <c r="M250" i="12" s="1"/>
  <c r="I250" i="12"/>
  <c r="K250" i="12"/>
  <c r="O250" i="12"/>
  <c r="Q250" i="12"/>
  <c r="V250" i="12"/>
  <c r="G251" i="12"/>
  <c r="I251" i="12"/>
  <c r="K251" i="12"/>
  <c r="M251" i="12"/>
  <c r="O251" i="12"/>
  <c r="Q251" i="12"/>
  <c r="V251" i="12"/>
  <c r="G252" i="12"/>
  <c r="I252" i="12"/>
  <c r="K252" i="12"/>
  <c r="M252" i="12"/>
  <c r="O252" i="12"/>
  <c r="Q252" i="12"/>
  <c r="V252" i="12"/>
  <c r="G253" i="12"/>
  <c r="I253" i="12"/>
  <c r="K253" i="12"/>
  <c r="M253" i="12"/>
  <c r="O253" i="12"/>
  <c r="Q253" i="12"/>
  <c r="V253" i="12"/>
  <c r="G254" i="12"/>
  <c r="I254" i="12"/>
  <c r="K254" i="12"/>
  <c r="M254" i="12"/>
  <c r="O254" i="12"/>
  <c r="Q254" i="12"/>
  <c r="V254" i="12"/>
  <c r="G255" i="12"/>
  <c r="M255" i="12" s="1"/>
  <c r="I255" i="12"/>
  <c r="K255" i="12"/>
  <c r="O255" i="12"/>
  <c r="Q255" i="12"/>
  <c r="V255" i="12"/>
  <c r="G257" i="12"/>
  <c r="I257" i="12"/>
  <c r="K257" i="12"/>
  <c r="M257" i="12"/>
  <c r="O257" i="12"/>
  <c r="Q257" i="12"/>
  <c r="V257" i="12"/>
  <c r="G260" i="12"/>
  <c r="M260" i="12" s="1"/>
  <c r="I260" i="12"/>
  <c r="K260" i="12"/>
  <c r="O260" i="12"/>
  <c r="Q260" i="12"/>
  <c r="V260" i="12"/>
  <c r="G264" i="12"/>
  <c r="I264" i="12"/>
  <c r="K264" i="12"/>
  <c r="M264" i="12"/>
  <c r="O264" i="12"/>
  <c r="Q264" i="12"/>
  <c r="V264" i="12"/>
  <c r="G268" i="12"/>
  <c r="I268" i="12"/>
  <c r="K268" i="12"/>
  <c r="M268" i="12"/>
  <c r="O268" i="12"/>
  <c r="Q268" i="12"/>
  <c r="V268" i="12"/>
  <c r="G270" i="12"/>
  <c r="I270" i="12"/>
  <c r="K270" i="12"/>
  <c r="M270" i="12"/>
  <c r="O270" i="12"/>
  <c r="Q270" i="12"/>
  <c r="V270" i="12"/>
  <c r="G272" i="12"/>
  <c r="M272" i="12" s="1"/>
  <c r="I272" i="12"/>
  <c r="I271" i="12" s="1"/>
  <c r="K272" i="12"/>
  <c r="K271" i="12" s="1"/>
  <c r="O272" i="12"/>
  <c r="Q272" i="12"/>
  <c r="Q271" i="12" s="1"/>
  <c r="V272" i="12"/>
  <c r="G275" i="12"/>
  <c r="I275" i="12"/>
  <c r="K275" i="12"/>
  <c r="M275" i="12"/>
  <c r="O275" i="12"/>
  <c r="O271" i="12" s="1"/>
  <c r="Q275" i="12"/>
  <c r="V275" i="12"/>
  <c r="V271" i="12" s="1"/>
  <c r="G277" i="12"/>
  <c r="I277" i="12"/>
  <c r="K277" i="12"/>
  <c r="M277" i="12"/>
  <c r="O277" i="12"/>
  <c r="Q277" i="12"/>
  <c r="V277" i="12"/>
  <c r="G279" i="12"/>
  <c r="I279" i="12"/>
  <c r="K279" i="12"/>
  <c r="M279" i="12"/>
  <c r="O279" i="12"/>
  <c r="Q279" i="12"/>
  <c r="V279" i="12"/>
  <c r="G281" i="12"/>
  <c r="I281" i="12"/>
  <c r="K281" i="12"/>
  <c r="M281" i="12"/>
  <c r="O281" i="12"/>
  <c r="Q281" i="12"/>
  <c r="V281" i="12"/>
  <c r="G284" i="12"/>
  <c r="M284" i="12" s="1"/>
  <c r="I284" i="12"/>
  <c r="K284" i="12"/>
  <c r="O284" i="12"/>
  <c r="Q284" i="12"/>
  <c r="V284" i="12"/>
  <c r="G287" i="12"/>
  <c r="I287" i="12"/>
  <c r="K287" i="12"/>
  <c r="M287" i="12"/>
  <c r="O287" i="12"/>
  <c r="Q287" i="12"/>
  <c r="V287" i="12"/>
  <c r="G288" i="12"/>
  <c r="M288" i="12" s="1"/>
  <c r="I288" i="12"/>
  <c r="K288" i="12"/>
  <c r="O288" i="12"/>
  <c r="Q288" i="12"/>
  <c r="V288" i="12"/>
  <c r="G289" i="12"/>
  <c r="I289" i="12"/>
  <c r="K289" i="12"/>
  <c r="M289" i="12"/>
  <c r="O289" i="12"/>
  <c r="Q289" i="12"/>
  <c r="V289" i="12"/>
  <c r="G290" i="12"/>
  <c r="I290" i="12"/>
  <c r="K290" i="12"/>
  <c r="M290" i="12"/>
  <c r="O290" i="12"/>
  <c r="Q290" i="12"/>
  <c r="V290" i="12"/>
  <c r="G291" i="12"/>
  <c r="I291" i="12"/>
  <c r="K291" i="12"/>
  <c r="M291" i="12"/>
  <c r="O291" i="12"/>
  <c r="Q291" i="12"/>
  <c r="V291" i="12"/>
  <c r="G292" i="12"/>
  <c r="M292" i="12" s="1"/>
  <c r="I292" i="12"/>
  <c r="K292" i="12"/>
  <c r="O292" i="12"/>
  <c r="Q292" i="12"/>
  <c r="V292" i="12"/>
  <c r="G293" i="12"/>
  <c r="I293" i="12"/>
  <c r="G294" i="12"/>
  <c r="I294" i="12"/>
  <c r="K294" i="12"/>
  <c r="M294" i="12"/>
  <c r="O294" i="12"/>
  <c r="O293" i="12" s="1"/>
  <c r="Q294" i="12"/>
  <c r="Q293" i="12" s="1"/>
  <c r="V294" i="12"/>
  <c r="V293" i="12" s="1"/>
  <c r="G295" i="12"/>
  <c r="I295" i="12"/>
  <c r="K295" i="12"/>
  <c r="M295" i="12"/>
  <c r="O295" i="12"/>
  <c r="Q295" i="12"/>
  <c r="V295" i="12"/>
  <c r="G296" i="12"/>
  <c r="I296" i="12"/>
  <c r="K296" i="12"/>
  <c r="K293" i="12" s="1"/>
  <c r="M296" i="12"/>
  <c r="O296" i="12"/>
  <c r="Q296" i="12"/>
  <c r="V296" i="12"/>
  <c r="G298" i="12"/>
  <c r="I298" i="12"/>
  <c r="K298" i="12"/>
  <c r="M298" i="12"/>
  <c r="O298" i="12"/>
  <c r="Q298" i="12"/>
  <c r="V298" i="12"/>
  <c r="G300" i="12"/>
  <c r="M300" i="12" s="1"/>
  <c r="I300" i="12"/>
  <c r="K300" i="12"/>
  <c r="O300" i="12"/>
  <c r="Q300" i="12"/>
  <c r="V300" i="12"/>
  <c r="G303" i="12"/>
  <c r="G302" i="12" s="1"/>
  <c r="I303" i="12"/>
  <c r="I302" i="12" s="1"/>
  <c r="K303" i="12"/>
  <c r="K302" i="12" s="1"/>
  <c r="O303" i="12"/>
  <c r="O302" i="12" s="1"/>
  <c r="Q303" i="12"/>
  <c r="Q302" i="12" s="1"/>
  <c r="V303" i="12"/>
  <c r="G304" i="12"/>
  <c r="I304" i="12"/>
  <c r="K304" i="12"/>
  <c r="M304" i="12"/>
  <c r="O304" i="12"/>
  <c r="Q304" i="12"/>
  <c r="V304" i="12"/>
  <c r="G306" i="12"/>
  <c r="I306" i="12"/>
  <c r="K306" i="12"/>
  <c r="M306" i="12"/>
  <c r="O306" i="12"/>
  <c r="Q306" i="12"/>
  <c r="V306" i="12"/>
  <c r="G307" i="12"/>
  <c r="I307" i="12"/>
  <c r="K307" i="12"/>
  <c r="M307" i="12"/>
  <c r="O307" i="12"/>
  <c r="Q307" i="12"/>
  <c r="V307" i="12"/>
  <c r="G308" i="12"/>
  <c r="M308" i="12" s="1"/>
  <c r="I308" i="12"/>
  <c r="K308" i="12"/>
  <c r="O308" i="12"/>
  <c r="Q308" i="12"/>
  <c r="V308" i="12"/>
  <c r="G309" i="12"/>
  <c r="M309" i="12" s="1"/>
  <c r="I309" i="12"/>
  <c r="K309" i="12"/>
  <c r="O309" i="12"/>
  <c r="Q309" i="12"/>
  <c r="V309" i="12"/>
  <c r="G314" i="12"/>
  <c r="I314" i="12"/>
  <c r="K314" i="12"/>
  <c r="M314" i="12"/>
  <c r="O314" i="12"/>
  <c r="Q314" i="12"/>
  <c r="V314" i="12"/>
  <c r="V302" i="12" s="1"/>
  <c r="G315" i="12"/>
  <c r="I315" i="12"/>
  <c r="K315" i="12"/>
  <c r="M315" i="12"/>
  <c r="O315" i="12"/>
  <c r="Q315" i="12"/>
  <c r="V315" i="12"/>
  <c r="G316" i="12"/>
  <c r="I316" i="12"/>
  <c r="K316" i="12"/>
  <c r="M316" i="12"/>
  <c r="O316" i="12"/>
  <c r="Q316" i="12"/>
  <c r="V316" i="12"/>
  <c r="G317" i="12"/>
  <c r="I317" i="12"/>
  <c r="K317" i="12"/>
  <c r="M317" i="12"/>
  <c r="O317" i="12"/>
  <c r="Q317" i="12"/>
  <c r="V317" i="12"/>
  <c r="G318" i="12"/>
  <c r="M318" i="12" s="1"/>
  <c r="I318" i="12"/>
  <c r="K318" i="12"/>
  <c r="O318" i="12"/>
  <c r="Q318" i="12"/>
  <c r="V318" i="12"/>
  <c r="V319" i="12"/>
  <c r="G320" i="12"/>
  <c r="G319" i="12" s="1"/>
  <c r="I320" i="12"/>
  <c r="I319" i="12" s="1"/>
  <c r="K320" i="12"/>
  <c r="K319" i="12" s="1"/>
  <c r="O320" i="12"/>
  <c r="O319" i="12" s="1"/>
  <c r="Q320" i="12"/>
  <c r="Q319" i="12" s="1"/>
  <c r="V320" i="12"/>
  <c r="G331" i="12"/>
  <c r="I331" i="12"/>
  <c r="K331" i="12"/>
  <c r="M331" i="12"/>
  <c r="O331" i="12"/>
  <c r="Q331" i="12"/>
  <c r="V331" i="12"/>
  <c r="G333" i="12"/>
  <c r="I333" i="12"/>
  <c r="K333" i="12"/>
  <c r="M333" i="12"/>
  <c r="O333" i="12"/>
  <c r="Q333" i="12"/>
  <c r="V333" i="12"/>
  <c r="G335" i="12"/>
  <c r="I335" i="12"/>
  <c r="K335" i="12"/>
  <c r="M335" i="12"/>
  <c r="O335" i="12"/>
  <c r="Q335" i="12"/>
  <c r="V335" i="12"/>
  <c r="G337" i="12"/>
  <c r="M337" i="12" s="1"/>
  <c r="I337" i="12"/>
  <c r="K337" i="12"/>
  <c r="O337" i="12"/>
  <c r="Q337" i="12"/>
  <c r="V337" i="12"/>
  <c r="G339" i="12"/>
  <c r="M339" i="12" s="1"/>
  <c r="I339" i="12"/>
  <c r="K339" i="12"/>
  <c r="O339" i="12"/>
  <c r="Q339" i="12"/>
  <c r="V339" i="12"/>
  <c r="V341" i="12"/>
  <c r="G342" i="12"/>
  <c r="G341" i="12" s="1"/>
  <c r="I63" i="1" s="1"/>
  <c r="I342" i="12"/>
  <c r="I341" i="12" s="1"/>
  <c r="K342" i="12"/>
  <c r="M342" i="12"/>
  <c r="O342" i="12"/>
  <c r="O341" i="12" s="1"/>
  <c r="Q342" i="12"/>
  <c r="V342" i="12"/>
  <c r="G343" i="12"/>
  <c r="I343" i="12"/>
  <c r="K343" i="12"/>
  <c r="K341" i="12" s="1"/>
  <c r="M343" i="12"/>
  <c r="O343" i="12"/>
  <c r="Q343" i="12"/>
  <c r="V343" i="12"/>
  <c r="G352" i="12"/>
  <c r="I352" i="12"/>
  <c r="K352" i="12"/>
  <c r="M352" i="12"/>
  <c r="O352" i="12"/>
  <c r="Q352" i="12"/>
  <c r="V352" i="12"/>
  <c r="G357" i="12"/>
  <c r="M357" i="12" s="1"/>
  <c r="I357" i="12"/>
  <c r="K357" i="12"/>
  <c r="O357" i="12"/>
  <c r="Q357" i="12"/>
  <c r="V357" i="12"/>
  <c r="G363" i="12"/>
  <c r="M363" i="12" s="1"/>
  <c r="I363" i="12"/>
  <c r="K363" i="12"/>
  <c r="O363" i="12"/>
  <c r="Q363" i="12"/>
  <c r="V363" i="12"/>
  <c r="G366" i="12"/>
  <c r="M366" i="12" s="1"/>
  <c r="I366" i="12"/>
  <c r="K366" i="12"/>
  <c r="O366" i="12"/>
  <c r="Q366" i="12"/>
  <c r="V366" i="12"/>
  <c r="G367" i="12"/>
  <c r="I367" i="12"/>
  <c r="K367" i="12"/>
  <c r="M367" i="12"/>
  <c r="O367" i="12"/>
  <c r="Q367" i="12"/>
  <c r="Q341" i="12" s="1"/>
  <c r="V367" i="12"/>
  <c r="G368" i="12"/>
  <c r="I368" i="12"/>
  <c r="K368" i="12"/>
  <c r="M368" i="12"/>
  <c r="O368" i="12"/>
  <c r="Q368" i="12"/>
  <c r="V368" i="12"/>
  <c r="G369" i="12"/>
  <c r="I369" i="12"/>
  <c r="K369" i="12"/>
  <c r="M369" i="12"/>
  <c r="O369" i="12"/>
  <c r="Q369" i="12"/>
  <c r="V369" i="12"/>
  <c r="G370" i="12"/>
  <c r="M370" i="12" s="1"/>
  <c r="I370" i="12"/>
  <c r="K370" i="12"/>
  <c r="O370" i="12"/>
  <c r="Q370" i="12"/>
  <c r="V370" i="12"/>
  <c r="AE372" i="12"/>
  <c r="F41" i="1" s="1"/>
  <c r="AF372" i="12"/>
  <c r="G40" i="1" s="1"/>
  <c r="I20" i="1"/>
  <c r="I18" i="1"/>
  <c r="I17" i="1"/>
  <c r="I16" i="1"/>
  <c r="I19" i="1" l="1"/>
  <c r="I21" i="1" s="1"/>
  <c r="I64" i="1"/>
  <c r="J63" i="1" s="1"/>
  <c r="G41" i="1"/>
  <c r="H41" i="1" s="1"/>
  <c r="I41" i="1" s="1"/>
  <c r="G372" i="12"/>
  <c r="F39" i="1"/>
  <c r="G39" i="1"/>
  <c r="G42" i="1" s="1"/>
  <c r="G25" i="1" s="1"/>
  <c r="A25" i="1" s="1"/>
  <c r="A26" i="1" s="1"/>
  <c r="G26" i="1" s="1"/>
  <c r="F40" i="1"/>
  <c r="H40" i="1" s="1"/>
  <c r="I40" i="1" s="1"/>
  <c r="J58" i="1"/>
  <c r="J52" i="1"/>
  <c r="J60" i="1"/>
  <c r="J53" i="1"/>
  <c r="J54" i="1"/>
  <c r="J49" i="1"/>
  <c r="J61" i="1"/>
  <c r="J55" i="1"/>
  <c r="J56" i="1"/>
  <c r="J51" i="1"/>
  <c r="J57" i="1"/>
  <c r="M61" i="12"/>
  <c r="M341" i="12"/>
  <c r="M19" i="12"/>
  <c r="M293" i="12"/>
  <c r="M271" i="12"/>
  <c r="M219" i="12"/>
  <c r="G271" i="12"/>
  <c r="M320" i="12"/>
  <c r="M319" i="12" s="1"/>
  <c r="M303" i="12"/>
  <c r="M302" i="12" s="1"/>
  <c r="M195" i="12"/>
  <c r="M184" i="12" s="1"/>
  <c r="M99" i="12"/>
  <c r="M98" i="12" s="1"/>
  <c r="M59" i="12"/>
  <c r="M56" i="12" s="1"/>
  <c r="M24" i="12"/>
  <c r="M137" i="12"/>
  <c r="M133" i="12" s="1"/>
  <c r="G219" i="12"/>
  <c r="G61" i="12"/>
  <c r="J28" i="1"/>
  <c r="J26" i="1"/>
  <c r="G38" i="1"/>
  <c r="F38" i="1"/>
  <c r="H32" i="1"/>
  <c r="J23" i="1"/>
  <c r="J24" i="1"/>
  <c r="J25" i="1"/>
  <c r="J27" i="1"/>
  <c r="E24" i="1"/>
  <c r="E26" i="1"/>
  <c r="F42" i="1" l="1"/>
  <c r="H39" i="1"/>
  <c r="J59" i="1"/>
  <c r="J62" i="1"/>
  <c r="J50" i="1"/>
  <c r="J64" i="1" s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41" i="1" l="1"/>
  <c r="J40" i="1"/>
  <c r="J39" i="1"/>
  <c r="J42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Martin Běťák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<sst xmlns="http://schemas.openxmlformats.org/spreadsheetml/2006/main" count="1969" uniqueCount="665">
  <si>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</si>
  <si>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</si>
  <si>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</si>
  <si>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</si>
  <si>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</si>
  <si>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</si>
  <si>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</si>
  <si>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</si>
  <si>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</si>
  <si>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</si>
  <si>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</si>
  <si>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</si>
  <si>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</si>
  <si>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</si>
  <si>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</si>
  <si>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</si>
  <si>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</si>
  <si>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</si>
  <si>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</si>
  <si>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</si>
  <si>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</si>
  <si>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</si>
  <si>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</si>
  <si>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</si>
  <si>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</si>
  <si>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</si>
  <si>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</si>
  <si>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</si>
  <si>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</si>
  <si>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</si>
  <si>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</si>
  <si>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</si>
  <si>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</si>
  <si>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</si>
  <si>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</si>
  <si>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</si>
  <si>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</si>
  <si>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</si>
  <si>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</si>
  <si>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</si>
  <si>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</si>
  <si>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</si>
  <si>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</si>
  <si>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</si>
  <si>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Kotelna</t>
  </si>
  <si>
    <t>2</t>
  </si>
  <si>
    <t>MŠ Havřice</t>
  </si>
  <si>
    <t>Objekt:</t>
  </si>
  <si>
    <t>Rozpočet:</t>
  </si>
  <si>
    <t>Běťák Martin, Ing.</t>
  </si>
  <si>
    <t>Dagmar Braunerová, Ing.</t>
  </si>
  <si>
    <t>0018</t>
  </si>
  <si>
    <t>Kotelny Uherský Brod</t>
  </si>
  <si>
    <t>Město Uherský Brod</t>
  </si>
  <si>
    <t>Masarykovo nám. 100</t>
  </si>
  <si>
    <t>Uherský Brod</t>
  </si>
  <si>
    <t>68801</t>
  </si>
  <si>
    <t>00291463</t>
  </si>
  <si>
    <t>CZ00291463</t>
  </si>
  <si>
    <t>PassiveArchitecture s.r.o.</t>
  </si>
  <si>
    <t>Přemysla Otakara II. 2476</t>
  </si>
  <si>
    <t>04533127</t>
  </si>
  <si>
    <t>CZ04533127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</si>
  <si>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</si>
  <si>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</si>
  <si>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</si>
  <si>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</si>
  <si>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</si>
  <si>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</si>
  <si>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</si>
  <si>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</si>
  <si>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</si>
  <si>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96</t>
  </si>
  <si>
    <t>Bourání konstrukcí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</si>
  <si>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</si>
  <si>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</si>
  <si>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</si>
  <si>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</si>
  <si>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</si>
  <si>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</si>
  <si>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</si>
  <si>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</si>
  <si>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731</t>
  </si>
  <si>
    <t>Kotelny</t>
  </si>
  <si>
    <t>733</t>
  </si>
  <si>
    <t>Rozvod potrubí</t>
  </si>
  <si>
    <t>734</t>
  </si>
  <si>
    <t>Armatury</t>
  </si>
  <si>
    <t>783</t>
  </si>
  <si>
    <t>Nátěry</t>
  </si>
  <si>
    <t>784</t>
  </si>
  <si>
    <t>Malby</t>
  </si>
  <si>
    <t>95A</t>
  </si>
  <si>
    <t>Odkouření kaskády kondenzačních kotlů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</si>
  <si>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</si>
  <si>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</si>
  <si>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</si>
  <si>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</si>
  <si>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</si>
  <si>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</si>
  <si>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</si>
  <si>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</si>
  <si>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</si>
  <si>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</si>
  <si>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</si>
  <si>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</si>
  <si>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</si>
  <si>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</si>
  <si>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</si>
  <si>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</si>
  <si>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</si>
  <si>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</si>
  <si>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</si>
  <si>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</si>
  <si>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</si>
  <si>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</si>
  <si>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</si>
  <si>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</si>
  <si>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</si>
  <si>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</si>
  <si>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</si>
  <si>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</si>
  <si>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</si>
  <si>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</si>
  <si>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</si>
  <si>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</si>
  <si>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</si>
  <si>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314231118R00</t>
  </si>
  <si>
    <t>Zdivo komínů a ventilací z cihel Zdivo komínů a ventilací z cihel pálených plných, délky 290 mm, P 15 MPa, na MC 15</t>
  </si>
  <si>
    <t>m3</t>
  </si>
  <si>
    <t>801-1</t>
  </si>
  <si>
    <t>RTS 19/ I</t>
  </si>
  <si>
    <t>Práce</t>
  </si>
  <si>
    <t>POL1_</t>
  </si>
  <si>
    <t>s osazením a dodáním komínových zděří</t>
  </si>
  <si>
    <t>SPI</t>
  </si>
  <si>
    <t>Položka pořadí 3 : 0,14400</t>
  </si>
  <si>
    <t>VV</t>
  </si>
  <si>
    <t>612401391R00</t>
  </si>
  <si>
    <t>Omítky malých ploch vnitřních stěn přes 0,25 do 1 m2, vápennou štukovou omítkou</t>
  </si>
  <si>
    <t>kus</t>
  </si>
  <si>
    <t>801-4</t>
  </si>
  <si>
    <t>jakoukoliv maltou, z pomocného pracovního lešení o výšce podlahy do 1900 mm a pro zatížení do 1,5 kPa,</t>
  </si>
  <si>
    <t>962032641R00</t>
  </si>
  <si>
    <t>Bourání zdiva nadzákladového komínového z jakýchkoliv cihel pálených, šamotových nebo vápenopískových nad střechou, na maltu cementovou</t>
  </si>
  <si>
    <t>801-3</t>
  </si>
  <si>
    <t>nebo vybourání otvorů průřezové plochy přes 4 m2 ve zdivu nadzákladovém, včetně pomocného lešení o výšce podlahy do 1900 mm a pro zatížení do 1,5 kPa  (150 kg/m2)</t>
  </si>
  <si>
    <t>vybourání komín zdiva : 0,6*0,6*0,4</t>
  </si>
  <si>
    <t>722181211RT8</t>
  </si>
  <si>
    <t>Izolace vodovodního potrubí návleková z trubic z pěnového polyetylenu, tloušťka stěny 6 mm, d 25 mm</t>
  </si>
  <si>
    <t>m</t>
  </si>
  <si>
    <t>800-721</t>
  </si>
  <si>
    <t>Položka pořadí 19 : 8,00000*1,1</t>
  </si>
  <si>
    <t>722181214RT8</t>
  </si>
  <si>
    <t>Izolace vodovodního potrubí návleková z trubic z pěnového polyetylenu, tloušťka stěny 20 mm, d 25 mm</t>
  </si>
  <si>
    <t>Položka pořadí 20 : 4,00000*1,1</t>
  </si>
  <si>
    <t>631547114R</t>
  </si>
  <si>
    <t>pouzdro potrubní řezané; minerální vlákno; povrchová úprava Al fólie se skelnou mřížkou; vnitřní průměr 28,0 mm; tl. izolace 30,0 mm; provozní teplota  do 250 °C; tepelná vodivost (10°C) 0,0330 W/mK; tepelná vodivost (50°C) 0,037 W/mK</t>
  </si>
  <si>
    <t>SPCM</t>
  </si>
  <si>
    <t>Specifikace</t>
  </si>
  <si>
    <t>POL3_</t>
  </si>
  <si>
    <t>Položka pořadí 96 : 10,00000</t>
  </si>
  <si>
    <t>Koeficient: 0,05</t>
  </si>
  <si>
    <t>631547316R</t>
  </si>
  <si>
    <t>pouzdro potrubní řezané; minerální vlákno; povrchová úprava Al fólie se skelnou mřížkou; vnitřní průměr 42,0 mm; tl. izolace 50,0 mm; provozní teplota  do 250 °C; tepelná vodivost (10°C) 0,0330 W/mK; tepelná vodivost (50°C) 0,037 W/mK</t>
  </si>
  <si>
    <t>Položka pořadí 97 : 12,00000</t>
  </si>
  <si>
    <t>631547318R</t>
  </si>
  <si>
    <t>pouzdro potrubní řezané; minerální vlákno; povrchová úprava Al fólie se skelnou mřížkou; vnitřní průměr 54,0 mm; tl. izolace 50,0 mm; provozní teplota  do 250 °C; tepelná vodivost (10°C) 0,0330 W/mK; tepelná vodivost (50°C) 0,037 W/mK</t>
  </si>
  <si>
    <t>Položka pořadí 98 : 4,00000</t>
  </si>
  <si>
    <t>71346-3211T00</t>
  </si>
  <si>
    <t>Izolace potrubí (jednovrstvá)potrubními pouzdry s Al folií s přelepenými spoji páskou do 50mm</t>
  </si>
  <si>
    <t>Vlastní</t>
  </si>
  <si>
    <t>ÚRS2016</t>
  </si>
  <si>
    <t>Položka pořadí 6 : 10,50000</t>
  </si>
  <si>
    <t>Položka pořadí 7 : 12,60000</t>
  </si>
  <si>
    <t>Položka pořadí 8 : 4,20000</t>
  </si>
  <si>
    <t>Položka pořadí 10 : 3,00000*-1</t>
  </si>
  <si>
    <t>71346-3215T00</t>
  </si>
  <si>
    <t>Izolace ohybů (jednovrstvá)potrubními pouzdry s Al folií s přelepenými spoji páskou do 50mm</t>
  </si>
  <si>
    <t>71300001</t>
  </si>
  <si>
    <t>Izolace armatur DN25</t>
  </si>
  <si>
    <t>Indiv</t>
  </si>
  <si>
    <t>Položka pořadí 122 : 9,00000</t>
  </si>
  <si>
    <t>Položka pořadí 112 : 3,00000</t>
  </si>
  <si>
    <t>Položka pořadí 109 : 1,00000</t>
  </si>
  <si>
    <t>71300004</t>
  </si>
  <si>
    <t>Izolace armatur DN40</t>
  </si>
  <si>
    <t>Položka pořadí 114 : 1,00000</t>
  </si>
  <si>
    <t>Položka pořadí 113 : 1,00000</t>
  </si>
  <si>
    <t>Položka pořadí 123 : 3,00000</t>
  </si>
  <si>
    <t>Položka pořadí 110 : 1,00000</t>
  </si>
  <si>
    <t>71300005</t>
  </si>
  <si>
    <t>Izolace armatur DN50</t>
  </si>
  <si>
    <t>Položka pořadí 124 : 4,00000</t>
  </si>
  <si>
    <t>71300010</t>
  </si>
  <si>
    <t>Montáž snímatelné izolace</t>
  </si>
  <si>
    <t>Položka pořadí 11 : 13,00000</t>
  </si>
  <si>
    <t>Položka pořadí 12 : 6,00000</t>
  </si>
  <si>
    <t>Položka pořadí 13 : 4,00000</t>
  </si>
  <si>
    <t>998713101R00</t>
  </si>
  <si>
    <t>Přesun hmot pro izolace tepelné v objektech výšky do 6 m</t>
  </si>
  <si>
    <t>t</t>
  </si>
  <si>
    <t>800-713</t>
  </si>
  <si>
    <t>Přesun hmot</t>
  </si>
  <si>
    <t>POL7_</t>
  </si>
  <si>
    <t>50 m vodorovně</t>
  </si>
  <si>
    <t>721176101R00</t>
  </si>
  <si>
    <t>Potrubí HT připojovací vnější průměr D 32 mm, tloušťka stěny 1,8 mm, DN 30</t>
  </si>
  <si>
    <t>včetně tvarovek, objímek. Bez zednických výpomocí.</t>
  </si>
  <si>
    <t>998721101R00</t>
  </si>
  <si>
    <t>Přesun hmot pro vnitřní kanalizaci v objektech výšky do 6 m</t>
  </si>
  <si>
    <t>50 m vodorovně, měřeno od těžiště půdorysné plochy skládky do těžiště půdorysné plochy objektu</t>
  </si>
  <si>
    <t>722170801R00</t>
  </si>
  <si>
    <t>Demontáž potrubí z trubek z PH tlakových do D 32 mm</t>
  </si>
  <si>
    <t>722172612R00</t>
  </si>
  <si>
    <t>Potrubí z plastických hmot polypropylenové potrubí PP-R, D 25 mm, s 3,5 mm, PN 16, polyfúzně svařované, bez zednických výpomocí</t>
  </si>
  <si>
    <t>včetně tvarovek, bez zednických výpomocí</t>
  </si>
  <si>
    <t>722172632R00</t>
  </si>
  <si>
    <t>Potrubí z plastických hmot polypropylenové potrubí PP-R, D 25 mm, s 4,2 mm, PN 20, polyfúzně svařované, bez zednických výpomocí</t>
  </si>
  <si>
    <t>722235642R00</t>
  </si>
  <si>
    <t>Klapka vodovodní, zpětná, vodorovná, mosazná, vnitřní-vnitřní závit, DN 20, PN 10, včetně dodávky materiálu</t>
  </si>
  <si>
    <t>722221112R00</t>
  </si>
  <si>
    <t>Kohout kulový, vypouštěcí a napouštěcí, vnější závit, mosazný, DN 15, PN 10, včetně dodávky materiálu</t>
  </si>
  <si>
    <t>722235152R00</t>
  </si>
  <si>
    <t>Kohout kulový, mosazný, vnitřní-šroubení, DN 20, PN 25, včetně dodávky materiálu</t>
  </si>
  <si>
    <t>734253114R00A</t>
  </si>
  <si>
    <t>Ventil pojistný  DN 15 FF x 6,0 bar</t>
  </si>
  <si>
    <t>RTS 18/ II</t>
  </si>
  <si>
    <t>722264118R00</t>
  </si>
  <si>
    <t>Vodoměr bytový, závitový, jednovtokový, suchoběžný, DN 20, pro teplotu vody do 90°C, montáž horizontálně i vertikálně, jmenovitý průtok 2,5 m3/hod, PN 10, délka 130 mm</t>
  </si>
  <si>
    <t>734421150R00</t>
  </si>
  <si>
    <t>Tlakoměr deformační 0-10 MPa č. 53312, D 100, včetně dodávky materiálu</t>
  </si>
  <si>
    <t>800-731</t>
  </si>
  <si>
    <t>0-1MPa</t>
  </si>
  <si>
    <t>POP</t>
  </si>
  <si>
    <t>48466602R</t>
  </si>
  <si>
    <t>nádrž tlaková vertikální s pryžovým vakem, neprůtočná, bez uzavírací a vypouštěcí armatury; pro soustavy TUV; objem 12 l; d nádrže 280 mm; uložení: stojatý; přetlak plynu 4,0 bar; prac. tlak do 10 bar; prac. látka plyn; prac. teplota do 70 °C; připojení G 3/4"; barva modrá</t>
  </si>
  <si>
    <t>EN2</t>
  </si>
  <si>
    <t>732339101R00</t>
  </si>
  <si>
    <t>Nádoby expanzní tlakové Montáž nádob expanzních tlakových o obsahu 12 l</t>
  </si>
  <si>
    <t>soubor</t>
  </si>
  <si>
    <t>48466603R1</t>
  </si>
  <si>
    <t>Armatura Flowjet 3/4" /turboventil/</t>
  </si>
  <si>
    <t>722239102R00</t>
  </si>
  <si>
    <t>Montáž armatury závitové se dvěma závity G 3/4"</t>
  </si>
  <si>
    <t>Položka pořadí 29 : 1,00000</t>
  </si>
  <si>
    <t>31944435R</t>
  </si>
  <si>
    <t>šroubení přímé s plochým sedlem; DN 3/4" mm; temperovaná litina; pozinkováno; spoj vnitřní závit a ploché těsnění</t>
  </si>
  <si>
    <t>31945143R</t>
  </si>
  <si>
    <t>vsuvka mosaz; spoj závitový; 3/4" x 3/4"; závit vnější; PN 10; T = 120  °C; použití pro: vodu</t>
  </si>
  <si>
    <t>31945162R</t>
  </si>
  <si>
    <t>T-kus mosaz; spoj závitový; závit vnitřní-vnitřní-vnitřní; 3/4" x 3/4" x 3/4"; PN 10; T = 120  °C; použití pro: vodu</t>
  </si>
  <si>
    <t>230040005R00</t>
  </si>
  <si>
    <t>Montáž závitových dílů DN 3/4"</t>
  </si>
  <si>
    <t>Položka pořadí 31 : 2,00000</t>
  </si>
  <si>
    <t>Položka pořadí 32 : 4,00000</t>
  </si>
  <si>
    <t>Položka pořadí 33 : 1,00000</t>
  </si>
  <si>
    <t>722190901R00</t>
  </si>
  <si>
    <t>Uzavření nebo otevření vodovodního potrubí při opravě</t>
  </si>
  <si>
    <t>včetně vypuštění a napuštění,</t>
  </si>
  <si>
    <t>892233111R00</t>
  </si>
  <si>
    <t>Proplach a desinfekce vodovodního potrubí DN od 40 do 70 mm</t>
  </si>
  <si>
    <t>827-1</t>
  </si>
  <si>
    <t>napuštění a vypuštění vody, dodání vody a desinfekčního prostředku, náklady na bakteriologický rozbor vody,</t>
  </si>
  <si>
    <t>Položka pořadí 19 : 8,00000</t>
  </si>
  <si>
    <t>Položka pořadí 20 : 4,00000</t>
  </si>
  <si>
    <t>722280106R00</t>
  </si>
  <si>
    <t>Tlakové zkoušky vodovodního potrubí do DN 32</t>
  </si>
  <si>
    <t>998722101R00</t>
  </si>
  <si>
    <t>Přesun hmot pro vnitřní vodovod v objektech výšky do 6 m</t>
  </si>
  <si>
    <t>vodorovně do 50 m</t>
  </si>
  <si>
    <t>723150801R00</t>
  </si>
  <si>
    <t>Demontáž potrubí svařovaného z trubek hladkých do D 32 mm</t>
  </si>
  <si>
    <t>723150803R00</t>
  </si>
  <si>
    <t>Demontáž potrubí svařovaného z trubek hladkých přes D 44,5 mm do D 76 mm</t>
  </si>
  <si>
    <t>733190801R00</t>
  </si>
  <si>
    <t>Demontáž příslušenství potrubí - odřezání objímek dvojitých_x000D_
 DN 50</t>
  </si>
  <si>
    <t>733191816R00</t>
  </si>
  <si>
    <t>Demontáž příslušenství potrubí - odřezání třmenových držáků bez demontáže konzol nebo výložníků_x000D_
 do D 44,5</t>
  </si>
  <si>
    <t>733194810R00</t>
  </si>
  <si>
    <t>Demontáž příslušenství potrubí - rozřezání konzol, podpěr a výložníků_x000D_
 z U - profilu do U 6,5</t>
  </si>
  <si>
    <t>723190202R00</t>
  </si>
  <si>
    <t>Přípojka plynovodu z trubek závitových, černých, DN 15</t>
  </si>
  <si>
    <t>včetně tvarovek, bez zednických výpomocí,</t>
  </si>
  <si>
    <t>723190251R00</t>
  </si>
  <si>
    <t>Vyvedení a upevnění plynovodních výpustek nástěnka na, DN 15</t>
  </si>
  <si>
    <t>723150305R00</t>
  </si>
  <si>
    <t>Potrubí ocelové hladké černé svařované D 38 mm, s 2,6 mm</t>
  </si>
  <si>
    <t>230020644R00</t>
  </si>
  <si>
    <t>Zhotovení odbočky třída 11-13, 38 x 2,5</t>
  </si>
  <si>
    <t>723235111R00</t>
  </si>
  <si>
    <t>Kohout kulový  , mosazný, závit vnitřní-vnitřní, DN 15, PN 8, včetně dodávky materiálu</t>
  </si>
  <si>
    <t>0-6kPa</t>
  </si>
  <si>
    <t>723239105R00</t>
  </si>
  <si>
    <t>Montáž plynovodních armatur se dvěma závity  , G 6/4"</t>
  </si>
  <si>
    <t>montáž solenoidového havarijního ventilu HUB</t>
  </si>
  <si>
    <t>14433091T</t>
  </si>
  <si>
    <t>Návarek přímý G1/2" - ocel, l=50mm, PN16</t>
  </si>
  <si>
    <t xml:space="preserve">ks    </t>
  </si>
  <si>
    <t>marsystem</t>
  </si>
  <si>
    <t>144330914Te</t>
  </si>
  <si>
    <t>Návarek přímý G6/4" - ocel, l=50mm, PN16</t>
  </si>
  <si>
    <t>230021009R00</t>
  </si>
  <si>
    <t>Montáž trub.dílů přivař. do 1kg tř.11-13, 22 x 2,9</t>
  </si>
  <si>
    <t>Položka pořadí 51 : 3,00000</t>
  </si>
  <si>
    <t>230021029R00</t>
  </si>
  <si>
    <t>Montáž trub.dílů přivař.do 1kg tř.11-13,44,5 x 2,6</t>
  </si>
  <si>
    <t>Položka pořadí 52 : 1,00000</t>
  </si>
  <si>
    <t>127 112 341T1</t>
  </si>
  <si>
    <t>Přechod přímý, bezešvý 32/15, PN40</t>
  </si>
  <si>
    <t>inerez</t>
  </si>
  <si>
    <t>230021026R00</t>
  </si>
  <si>
    <t>Montáž trub.dílů přivař. do 1kg tř.11-13, 38 x 2,6</t>
  </si>
  <si>
    <t>Položka pořadí 55 : 1,00000</t>
  </si>
  <si>
    <t>767883211RT5</t>
  </si>
  <si>
    <t>Objímka dvoušroubová, na kombivrut a hmoždinku, pro potrubí 31-38 mm, maximální doporučené zatížení v tahu 1,3 kN</t>
  </si>
  <si>
    <t>ks</t>
  </si>
  <si>
    <t>800-767</t>
  </si>
  <si>
    <t>210220401R00</t>
  </si>
  <si>
    <t xml:space="preserve">Označení svodu štítky plastovým, nebo smaltovaným,  </t>
  </si>
  <si>
    <t>M21</t>
  </si>
  <si>
    <t>723190907R00</t>
  </si>
  <si>
    <t>Opravy plynovodního potrubí doplňkové práce_x000D_
 odvzdušnění a napuštění plynového potrubí</t>
  </si>
  <si>
    <t>723000023</t>
  </si>
  <si>
    <t>Vypuštění vnitřního plynovodu</t>
  </si>
  <si>
    <t>230120041R00</t>
  </si>
  <si>
    <t>Čištění potrubí profukováním nebo proplach. DN 32</t>
  </si>
  <si>
    <t>Položka pořadí 46 : 5,00000</t>
  </si>
  <si>
    <t>230170001R00</t>
  </si>
  <si>
    <t>Příprava pro zkoušku těsnosti, DN do 40</t>
  </si>
  <si>
    <t>sada</t>
  </si>
  <si>
    <t>723190909R00</t>
  </si>
  <si>
    <t>Opravy plynovodního potrubí doplňkové práce_x000D_
 neúřední tlaková zkouška dosavadního potrubí</t>
  </si>
  <si>
    <t>998723101R00</t>
  </si>
  <si>
    <t>Přesun hmot pro vnitřní plynovod v objektech výšky do 6 m</t>
  </si>
  <si>
    <t>731200826R00</t>
  </si>
  <si>
    <t>Demontáž kotlů ocelových na kapalná a plynná paliva o výkonu přes 40 do 60 kW</t>
  </si>
  <si>
    <t>725540802R00</t>
  </si>
  <si>
    <t>Demontáž plynových ohřívačů zásobníkových 500 l</t>
  </si>
  <si>
    <t>cirkulačních,</t>
  </si>
  <si>
    <t>73100TV01</t>
  </si>
  <si>
    <t>Zásobník na teplou vodu o objemu 120l s výměníkem pro připojení kaskády kotlů</t>
  </si>
  <si>
    <t>ZTV</t>
  </si>
  <si>
    <t>724319113R00</t>
  </si>
  <si>
    <t>Tlakové nádrže stojaté montáž (tlaková nádrž ve specifikaci) o obsahu 500 l</t>
  </si>
  <si>
    <t>z černého ocelového plechu, se základním nátěrem vnitřním i vnějším,</t>
  </si>
  <si>
    <t>Položka pořadí 67 : 1,00000</t>
  </si>
  <si>
    <t>7310001</t>
  </si>
  <si>
    <t>Kaskáda plynových kondezačních kotlů, regulovaný výkon 2x 35kW, s nerezovým výměníkem</t>
  </si>
  <si>
    <t>PK1/2</t>
  </si>
  <si>
    <t>- Kaskádová regulace s řízením směšovaných okruhů a nesměšovaného okruhu pro ohřev TV, řízení kotlů pomocí ekvitermní regulace.</t>
  </si>
  <si>
    <t>- Kotlová regulace</t>
  </si>
  <si>
    <t>(kompletní regulace kotle a všech okruhů bude dodávkou dodavatele kotle)</t>
  </si>
  <si>
    <t>7310002</t>
  </si>
  <si>
    <t>Montážní rám s rozšířením pro montáž do stropu (kotvení do podlahy a stropu), (montážní pomůcka na omítku)</t>
  </si>
  <si>
    <t>7310003</t>
  </si>
  <si>
    <t>Regulace pro řízení zařízení s více kotli s regulacemi pro provoz s konstantní teplotou a ekvitermně, řízenou kaskádovou regulací</t>
  </si>
  <si>
    <t>7310004</t>
  </si>
  <si>
    <t>Kaskádový modul, potřebný pro komunikaci s kaskádovou regulací</t>
  </si>
  <si>
    <t>7310005</t>
  </si>
  <si>
    <t>Rozšíření pro 2.+3. topný okruh</t>
  </si>
  <si>
    <t>7310001E</t>
  </si>
  <si>
    <t>Čidlo výstupní teploty NTC Nr.2 l=5800</t>
  </si>
  <si>
    <t>731249124R00</t>
  </si>
  <si>
    <t>Montáž ocelových kotlů do 50 kW (100 kW) na kapalná a plynná paliva_x000D_
 přes 23 do 29 kW</t>
  </si>
  <si>
    <t>Položka pořadí 69 : 2,00000</t>
  </si>
  <si>
    <t>7310006</t>
  </si>
  <si>
    <t>Hydraulický vyrovnávač dynamických tlaků s připojením závitovým 2", včetně dodávky tepelné izolace, odvzdušnění a vypouštění</t>
  </si>
  <si>
    <t>HVDT</t>
  </si>
  <si>
    <t>732349102R00</t>
  </si>
  <si>
    <t>Nádoby válcové tlakové Montáž anuloidu II - průtok 8 m3/hod</t>
  </si>
  <si>
    <t>Položka pořadí 76 : 1,00000</t>
  </si>
  <si>
    <t>4226010003</t>
  </si>
  <si>
    <t>Kompaktní automatické doplňovací zařízení 1/2", s oddělovací armaturou dle ČSN EN 1717</t>
  </si>
  <si>
    <t>ADZ</t>
  </si>
  <si>
    <t>současně při nadměrném doplňování automaticky odstaví doplňování topného systému (havarijní funkce)</t>
  </si>
  <si>
    <t>4226010004</t>
  </si>
  <si>
    <t>Změkčovací zařízení doplňované topné vody, objem zásobníku soli 30kg, maximální průtok 1,2m3/h</t>
  </si>
  <si>
    <t>ÚV</t>
  </si>
  <si>
    <t>4226010004a</t>
  </si>
  <si>
    <t>Regenerační sůl v tabletách 25kg</t>
  </si>
  <si>
    <t>4226010004b</t>
  </si>
  <si>
    <t>Test tvrdosti vody</t>
  </si>
  <si>
    <t>422601000MONT</t>
  </si>
  <si>
    <t>Montáž doplňovacího a změkčovacího a zřízení</t>
  </si>
  <si>
    <t>48466206R</t>
  </si>
  <si>
    <t>nádrž tlaková expanzní membránová; pro topné a chladící soustavy; objem 80 l; d nádrže 480 mm; uložení: stojatý; max. přetlak do 6 bar; přetlak plynu 1,5 bar; prac. látka plyn; membrána vyměnitelná; prac. teplota do 70 °C; připojení R 1"; barva bílá, červená, šedá</t>
  </si>
  <si>
    <t>EN1</t>
  </si>
  <si>
    <t>Položka pořadí 84 : 1,00000</t>
  </si>
  <si>
    <t>732339105R00</t>
  </si>
  <si>
    <t>Nádoby expanzní tlakové Montáž nádob expanzních tlakových o obsahu 80 l</t>
  </si>
  <si>
    <t>42661220RA1</t>
  </si>
  <si>
    <t>Ponorné čerpadlo pro čerpání volného odpadu, Q=100l/min, H=5m v.sl.</t>
  </si>
  <si>
    <t>PČ</t>
  </si>
  <si>
    <t>724111811R00A</t>
  </si>
  <si>
    <t>Montáž ponorného čerpadla do jímka včetně dodávky montážního materiálu</t>
  </si>
  <si>
    <t>Položka pořadí 85 : 1,00000</t>
  </si>
  <si>
    <t>42610902RA</t>
  </si>
  <si>
    <t xml:space="preserve">Oběhové čerpadlo - Q=3m3/h, H=3m v. sl. </t>
  </si>
  <si>
    <t>OČ1</t>
  </si>
  <si>
    <t>42610902RB</t>
  </si>
  <si>
    <t>Oběhové čerpadlo - Q=2m3/h, H=4m v. sl., připojení 6/4"</t>
  </si>
  <si>
    <t>OČ2</t>
  </si>
  <si>
    <t>732429112R00</t>
  </si>
  <si>
    <t>Čerpadla teplovodní Montáž čerpadel teplovodních oběhových spirálních DN 40</t>
  </si>
  <si>
    <t>Položka pořadí 87 : 1,00000</t>
  </si>
  <si>
    <t>Položka pořadí 88 : 1,00000</t>
  </si>
  <si>
    <t>998731101R00</t>
  </si>
  <si>
    <t>Přesun hmot pro kotelny umístěné ve výšce (hloubce) do 6 m</t>
  </si>
  <si>
    <t>733120815R00</t>
  </si>
  <si>
    <t>Demontáž potrubí z ocelových trubek hladkých do D 38</t>
  </si>
  <si>
    <t>316331023RA</t>
  </si>
  <si>
    <t>Přechod přímý 50/40</t>
  </si>
  <si>
    <t>230021038R00</t>
  </si>
  <si>
    <t>Montáž trub.dílů přivař. do 1kg tř.11-13, 57 x 2,9</t>
  </si>
  <si>
    <t>Položka pořadí 92 : 2,00000</t>
  </si>
  <si>
    <t>722131113R00</t>
  </si>
  <si>
    <t>Potrubí z trubek ocelových vně pozinkovaných pro průmysl spojované lisováním D 18 mm, s 1,2 mm</t>
  </si>
  <si>
    <t>722131114R00</t>
  </si>
  <si>
    <t>Potrubí z trubek ocelových vně pozinkovaných pro průmysl spojované lisováním D 22 mm, s 1,5 mm</t>
  </si>
  <si>
    <t>722131115R00</t>
  </si>
  <si>
    <t>Potrubí z trubek ocelových vně pozinkovaných pro průmysl spojované lisováním D 28 mm, s 1,5 mm</t>
  </si>
  <si>
    <t>722131117R00</t>
  </si>
  <si>
    <t>Potrubí z trubek ocelových vně pozinkovaných pro průmysl spojované lisováním D 42 mm, s 1,5 mm</t>
  </si>
  <si>
    <t>722131118R00</t>
  </si>
  <si>
    <t>Potrubí z trubek ocelových vně pozinkovaných pro průmysl spojované lisováním D 54 mm, s 1,5 mm</t>
  </si>
  <si>
    <t>Položka pořadí 94 : 1,00000</t>
  </si>
  <si>
    <t>Položka pořadí 95 : 7,00000</t>
  </si>
  <si>
    <t>230120042R00</t>
  </si>
  <si>
    <t>Čištění potrubí profukováním nebo proplach. DN 40</t>
  </si>
  <si>
    <t>230120043R00</t>
  </si>
  <si>
    <t>Čištění potrubí profukováním nebo proplach. DN 50</t>
  </si>
  <si>
    <t>230170011R00</t>
  </si>
  <si>
    <t>Zkouška těsnosti potrubí, DN do 40</t>
  </si>
  <si>
    <t>vodu pro zkoušky dodá investor</t>
  </si>
  <si>
    <t>230170012R00</t>
  </si>
  <si>
    <t>Zkouška těsnosti potrubí, DN 50 - 80</t>
  </si>
  <si>
    <t>Položka pořadí 101 : 4,00000</t>
  </si>
  <si>
    <t>998733101R00</t>
  </si>
  <si>
    <t>Přesun hmot pro rozvody potrubí v objektech výšky do 6 m</t>
  </si>
  <si>
    <t>734209126R00</t>
  </si>
  <si>
    <t>Montáž závitové armatury se třemi závity, G 5/4", bez dodávky materiálu</t>
  </si>
  <si>
    <t>SŘ 5/4 - montáž trojcestné směšovací armatury - dodávky SŘ : 1</t>
  </si>
  <si>
    <t>734293223R00</t>
  </si>
  <si>
    <t>Filtr mosazný, DN 25, PN 20, vnitřní-vnitřní závit, včetně dodávky materiálu</t>
  </si>
  <si>
    <t>734293225R00</t>
  </si>
  <si>
    <t>Filtr mosazný, DN 40, PN 20, vnitřní-vnitřní závit, včetně dodávky materiálu</t>
  </si>
  <si>
    <t>734243412R00</t>
  </si>
  <si>
    <t>Klapka zpětná, mosazná, DN 20, PN 10, vnitřní-vnitřní závit, včetně dodávky materiálu</t>
  </si>
  <si>
    <t>734243413R00</t>
  </si>
  <si>
    <t>Klapka zpětná, mosazná, DN 25, PN 10, vnitřní-vnitřní závit, včetně dodávky materiálu</t>
  </si>
  <si>
    <t>734243415R00</t>
  </si>
  <si>
    <t>Klapka zpětná, mosazná, DN 40, PN 10, vnitřní-vnitřní závit, včetně dodávky materiálu</t>
  </si>
  <si>
    <t>734223815R00</t>
  </si>
  <si>
    <t>Ventil vyvažovací (regulační), bez měřících ventilků, šikmý, mosazný, DN 40,  , PN 20, vnitřní-vnitřní, včetně dodávky materiálu</t>
  </si>
  <si>
    <t>5511001837R</t>
  </si>
  <si>
    <t>filtr závitový pro pitnou a užitkovou vodu; 3/4"; PN 16; T 5 až 30 °C; závit vnější - vnější</t>
  </si>
  <si>
    <t>F</t>
  </si>
  <si>
    <t>Položka pořadí 115 : 1,00000</t>
  </si>
  <si>
    <t>0-400kPa</t>
  </si>
  <si>
    <t>734413122R00</t>
  </si>
  <si>
    <t>Teploměr s jímkou D 63 mm, délka jímky 50 mm, T = 0 až 120°C, včetně dodávky materiálu</t>
  </si>
  <si>
    <t>5512001891RA</t>
  </si>
  <si>
    <t>filtr magnetický; PN12; provozní teplota 5 až 150 °C; 1"; max. průtok 3,6m3/h; objem 500ml</t>
  </si>
  <si>
    <t>734209115R00</t>
  </si>
  <si>
    <t>Montáž závitové armatury se dvěma závity, G 1", bez dodávky materiálu</t>
  </si>
  <si>
    <t>Položka pořadí 119 : 2,00000</t>
  </si>
  <si>
    <t>734233112R00</t>
  </si>
  <si>
    <t>Kohout kulový, mosazný, DN 20, PN 25, vnitřní-vnitřní, včetně dodávky materiálu</t>
  </si>
  <si>
    <t>734233113R00</t>
  </si>
  <si>
    <t>Kohout kulový, mosazný, DN 25, PN 25, vnitřní-vnitřní, včetně dodávky materiálu</t>
  </si>
  <si>
    <t>734233115R00</t>
  </si>
  <si>
    <t>Kohout kulový, mosazný, DN 40, PN 25, vnitřní-vnitřní, včetně dodávky materiálu</t>
  </si>
  <si>
    <t>734233116R00</t>
  </si>
  <si>
    <t>Kohout kulový, mosazný, DN 50, PN 16, vnitřní-vnitřní, včetně dodávky materiálu</t>
  </si>
  <si>
    <t>734213112R00</t>
  </si>
  <si>
    <t>Ventil automatický, odvzdušňovací, mosazný, PN 10, DN 15, včetně dodávky materiálu</t>
  </si>
  <si>
    <t>734293312R00</t>
  </si>
  <si>
    <t>Kohout kulový, napouštěcí a vypouštěcí, mosazný, DN 15, PN 10, včetně dodávky materiálu</t>
  </si>
  <si>
    <t>5512001432R</t>
  </si>
  <si>
    <t>šroubení s plochým těsněním; mosaz; povrch nikl; 3/4"; PN do 10 bar; teplota do 120 °C; tvar přímé</t>
  </si>
  <si>
    <t>5512001433R</t>
  </si>
  <si>
    <t>šroubení s plochým těsněním; mosaz; povrch nikl; 1"; PN do 10 bar; teplota do 120 °C; tvar přímé</t>
  </si>
  <si>
    <t>5512001435R</t>
  </si>
  <si>
    <t>šroubení s plochým těsněním; mosaz; povrch nikl; 1 1/2"; PN do 10 bar; teplota do 120 °C; tvar přímé</t>
  </si>
  <si>
    <t>31945142R</t>
  </si>
  <si>
    <t>vsuvka mosaz; spoj závitový; 1/2" x 1/2"; závit vnější; PN 10; T = 120  °C; použití pro: vodu</t>
  </si>
  <si>
    <t>31945144R</t>
  </si>
  <si>
    <t>vsuvka mosaz; spoj závitový; 1" x 1"; závit vnější; PN 10; T = 120  °C; použití pro: vodu</t>
  </si>
  <si>
    <t>31945146R</t>
  </si>
  <si>
    <t>vsuvka mosaz; spoj závitový; 6/4" x 6/4"; závit vnější; PN 10; T = 120  °C; použití pro: vodu</t>
  </si>
  <si>
    <t>31945147R</t>
  </si>
  <si>
    <t>vsuvka mosaz; spoj závitový; 2" x 2"; závit vnější; PN 10; T = 120  °C; použití pro: vodu</t>
  </si>
  <si>
    <t>31945185R</t>
  </si>
  <si>
    <t>redukce mosaz; spoj závitový; 1" x 3/4"; závit ano; PN 10; T = 120  °C; použití pro: vodu</t>
  </si>
  <si>
    <t>31945189R</t>
  </si>
  <si>
    <t>redukce mosaz; spoj závitový; 6/4" x 1"; závit ano; PN 10; T = 120  °C; použití pro: vodu</t>
  </si>
  <si>
    <t>230040004R00</t>
  </si>
  <si>
    <t>Montáž závitových dílů DN 1/2"</t>
  </si>
  <si>
    <t>Položka pořadí 130 : 1,00000</t>
  </si>
  <si>
    <t>Položka pořadí 127 : 1,00000</t>
  </si>
  <si>
    <t>Položka pořadí 131 : 8,00000</t>
  </si>
  <si>
    <t>230040006R00</t>
  </si>
  <si>
    <t>Montáž závitových dílů DN 1"</t>
  </si>
  <si>
    <t>Položka pořadí 128 : 3,00000</t>
  </si>
  <si>
    <t>Položka pořadí 132 : 6,00000</t>
  </si>
  <si>
    <t>Položka pořadí 135 : 4,00000</t>
  </si>
  <si>
    <t>230040008R00</t>
  </si>
  <si>
    <t>Montáž závitových dílů DN 1 1/2"</t>
  </si>
  <si>
    <t>Položka pořadí 129 : 6,00000</t>
  </si>
  <si>
    <t>Položka pořadí 133 : 4,00000</t>
  </si>
  <si>
    <t>Položka pořadí 136 : 2,00000</t>
  </si>
  <si>
    <t>230040009R00</t>
  </si>
  <si>
    <t>Montáž závitových dílů DN 2"</t>
  </si>
  <si>
    <t>Položka pořadí 134 : 4,00000</t>
  </si>
  <si>
    <t>998734101R00</t>
  </si>
  <si>
    <t>Přesun hmot pro armatury v objektech výšky do 6 m</t>
  </si>
  <si>
    <t>789 13-1151T00</t>
  </si>
  <si>
    <t>Odstranění rzi a nečistot ručním nářadím do DN 50, stupeň přípravy St2, stupeň zrezivění B</t>
  </si>
  <si>
    <t xml:space="preserve">m2    </t>
  </si>
  <si>
    <t>plyn DN32 : pi*0,038*5</t>
  </si>
  <si>
    <t>plyn DN15 : pi*0,022*1,5</t>
  </si>
  <si>
    <t>789 13-1240T00</t>
  </si>
  <si>
    <t>Úprava povrchu do DN50 - odmaštěním</t>
  </si>
  <si>
    <t>Položka pořadí 143 : 0,70058</t>
  </si>
  <si>
    <t>789 13-1220T00</t>
  </si>
  <si>
    <t>Úprava povrchu do DN50 - oprášením</t>
  </si>
  <si>
    <t>789 13-1250T00</t>
  </si>
  <si>
    <t>Úprava povrchu do DN50 - oklepem</t>
  </si>
  <si>
    <t>789 33-1210T00</t>
  </si>
  <si>
    <t>Zhotovení nátěru potrubí dvousložkového do DN50, do 40µm (základní a mezivrstva)</t>
  </si>
  <si>
    <t>m2</t>
  </si>
  <si>
    <t>3x</t>
  </si>
  <si>
    <t>Položka pořadí 143 : 0,70058*3</t>
  </si>
  <si>
    <t>789 33-1220T00</t>
  </si>
  <si>
    <t>Zhotovení nátěru potrubí dvousložkového do DN50, do 40µm (vrchní)</t>
  </si>
  <si>
    <t>2x</t>
  </si>
  <si>
    <t>Položka pořadí 143 : 0,70058*2</t>
  </si>
  <si>
    <t>23521341Ra</t>
  </si>
  <si>
    <t>Epoxidová základní dvousložková barva S2318 - šedá - 7001</t>
  </si>
  <si>
    <t>kg</t>
  </si>
  <si>
    <t>24623110Rb</t>
  </si>
  <si>
    <t>Tužidlo do epox. nátěrových hmot dvouslož. S 7002</t>
  </si>
  <si>
    <t>246 00013Ta</t>
  </si>
  <si>
    <t>Polyuretanová polomatná dvousložková barva U2218 - 7040</t>
  </si>
  <si>
    <t>24623110Ra</t>
  </si>
  <si>
    <t>Tužidlo do epox. nátěrových hmot dvouslož. S 7308</t>
  </si>
  <si>
    <t>24642016Ra</t>
  </si>
  <si>
    <t>Ředidlo S6300</t>
  </si>
  <si>
    <t>l</t>
  </si>
  <si>
    <t>24642016Rb</t>
  </si>
  <si>
    <t>Ředidlo S6002</t>
  </si>
  <si>
    <t>784011221RT2</t>
  </si>
  <si>
    <t>Ostatní práce zakrytí předmětů,  , včetně dodávky fólie tl. 0,04 mm</t>
  </si>
  <si>
    <t>800-784</t>
  </si>
  <si>
    <t>784011222R00</t>
  </si>
  <si>
    <t>Ostatní práce zakrytí podlah,  , bez dodávky materiálu</t>
  </si>
  <si>
    <t>784011111R00</t>
  </si>
  <si>
    <t xml:space="preserve">Ostatní práce oprášení/ometení podkladu,  ,   </t>
  </si>
  <si>
    <t>Položka pořadí 158 : 57,13250</t>
  </si>
  <si>
    <t>784191101R00</t>
  </si>
  <si>
    <t>Příprava povrchu Penetrace (napouštění) podkladu disperzní, jednonásobná</t>
  </si>
  <si>
    <t>18*2+3,95*5,35</t>
  </si>
  <si>
    <t>784195112R00</t>
  </si>
  <si>
    <t>Malby z malířských směsí hlinkových,  , bělost 77 %, dvojnásobné</t>
  </si>
  <si>
    <t>95000DEM</t>
  </si>
  <si>
    <t>Demontáž stávajících komínových vložek</t>
  </si>
  <si>
    <t>950001</t>
  </si>
  <si>
    <t>Spalinová kaskáda pro 2 kotle 160/100, plast</t>
  </si>
  <si>
    <t>včetně dodávky hadice s napojením do sifonu</t>
  </si>
  <si>
    <t>950002</t>
  </si>
  <si>
    <t>Revizní kus DN 160, plast</t>
  </si>
  <si>
    <t>950003</t>
  </si>
  <si>
    <t>Koleno 87° D=160</t>
  </si>
  <si>
    <t>950004</t>
  </si>
  <si>
    <t>Trubka DN 160/500 mm, plast</t>
  </si>
  <si>
    <t>950007</t>
  </si>
  <si>
    <t>Základní sada šachty D=160</t>
  </si>
  <si>
    <t>- opěrné koleno</t>
  </si>
  <si>
    <t>- úložný profi</t>
  </si>
  <si>
    <t>- zakrytí šachty PPs</t>
  </si>
  <si>
    <t>- distanční držák 5x</t>
  </si>
  <si>
    <t>950008</t>
  </si>
  <si>
    <t>Distanční držák D=160 (3 kusy)</t>
  </si>
  <si>
    <t>950009</t>
  </si>
  <si>
    <t>Clona větrání D=160</t>
  </si>
  <si>
    <t>950005</t>
  </si>
  <si>
    <t>Trubka DN 160/1000 mm, plast</t>
  </si>
  <si>
    <t>950006</t>
  </si>
  <si>
    <t>Trubka DN 160/2000 mm, plast</t>
  </si>
  <si>
    <t>95000MONT</t>
  </si>
  <si>
    <t>Montáž odkouření a komínové vložky</t>
  </si>
  <si>
    <t>979011111R00</t>
  </si>
  <si>
    <t>Svislá doprava suti a vybouraných hmot za prvé podlaží nad nebo pod základním podlažím</t>
  </si>
  <si>
    <t>Dem.hmotnost položky pořadí 18 : 0,00112</t>
  </si>
  <si>
    <t>Dem.hmotnost položky pořadí 91 : 0,05080</t>
  </si>
  <si>
    <t>Dem.hmotnost položky pořadí 66 : 0,31200</t>
  </si>
  <si>
    <t>Dem.hmotnost položky pořadí 65 : 0,71250</t>
  </si>
  <si>
    <t>Dem.hmotnost položky pořadí 40 : 0,00553</t>
  </si>
  <si>
    <t>Dem.hmotnost položky pořadí 39 : 0,00762</t>
  </si>
  <si>
    <t>Dem.hmotnost položky pořadí 41 : 0,00144</t>
  </si>
  <si>
    <t>Dem.hmotnost položky pořadí 42 : 0,00028</t>
  </si>
  <si>
    <t>Dem.hmotnost položky pořadí 43 : 0,01134</t>
  </si>
  <si>
    <t>Dem.hmotnost položky pořadí 3 : 0,24062</t>
  </si>
  <si>
    <t>979082111R00</t>
  </si>
  <si>
    <t>Vnitrostaveništní doprava suti a vybouraných hmot do 10 m</t>
  </si>
  <si>
    <t>Položka pořadí 171 : 1,34325</t>
  </si>
  <si>
    <t>979082121R00</t>
  </si>
  <si>
    <t>Vnitrostaveništní doprava suti a vybouraných hmot příplatek k ceně za každých dalších 5 m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</si>
  <si>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</si>
  <si>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</si>
  <si>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</si>
  <si>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</si>
  <si>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Položka pořadí 171 : 1,34325*10</t>
  </si>
  <si>
    <t>979990107R00</t>
  </si>
  <si>
    <t>Poplatek za skládku směs betonu,cihel a dřeva</t>
  </si>
  <si>
    <t>0001</t>
  </si>
  <si>
    <t>Vyregulování otopné soutavy a přednastavení regulačních armatur, (v rámci kotelny)</t>
  </si>
  <si>
    <t>Soubor</t>
  </si>
  <si>
    <t>VRN</t>
  </si>
  <si>
    <t>POL99_8</t>
  </si>
  <si>
    <t>0002</t>
  </si>
  <si>
    <t>Uvedení kotelny do provozu a zaškolení obsluhy, včetně vypracování provozního plánu kotelny</t>
  </si>
  <si>
    <t>v potřebném rozsahu. Počet vyhotovení bude stanoven zadavatelem.</t>
  </si>
  <si>
    <t>Součástí obsahu budou mimo jiné:</t>
  </si>
  <si>
    <t>-revizní zpráva tlakových nádob</t>
  </si>
  <si>
    <t>-revizní protokoly elektro, MaR zařízení</t>
  </si>
  <si>
    <t>-protokoly o tlakových zkouškách</t>
  </si>
  <si>
    <t>-protokoly o zaregulování systému</t>
  </si>
  <si>
    <t>-protokol o předání a převzetí zařízení</t>
  </si>
  <si>
    <t>0003</t>
  </si>
  <si>
    <t>Hzs-zkousky v ramci montaz.praci, zkouška provozní (dilatační a topná)</t>
  </si>
  <si>
    <t>Celkové odzkoušení topného zařízení a topná zkouška dle ČSN 06 0310 v délce trvání 72hodin</t>
  </si>
  <si>
    <t>uživateli včetně zaškolení obsluhy.</t>
  </si>
  <si>
    <t>0004</t>
  </si>
  <si>
    <t>Revize a zkoušky vnitřního plynovodu</t>
  </si>
  <si>
    <t>Zkoušky budou provedeny dle TPG 704 01</t>
  </si>
  <si>
    <t>- zkouška pevnosti</t>
  </si>
  <si>
    <t>- zkouška provozuschopnosti</t>
  </si>
  <si>
    <t>...</t>
  </si>
  <si>
    <t>0005</t>
  </si>
  <si>
    <t>Dokumentace skutečného provedení kotelny</t>
  </si>
  <si>
    <t>- ÚT</t>
  </si>
  <si>
    <t>0006</t>
  </si>
  <si>
    <t>Vyregulování jednotlivých otopných těles včetně dodávky PD pro vyregulování</t>
  </si>
  <si>
    <t>0007</t>
  </si>
  <si>
    <t>Rozbor pitné vody</t>
  </si>
  <si>
    <t>0008</t>
  </si>
  <si>
    <t>Revize spalinové cesty</t>
  </si>
  <si>
    <t>909      R00</t>
  </si>
  <si>
    <t>Hzs-nezmeritelne stavebni prace</t>
  </si>
  <si>
    <t>h</t>
  </si>
  <si>
    <t>Prav.M</t>
  </si>
  <si>
    <t>HZS</t>
  </si>
  <si>
    <t>POL10_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</si>
  <si>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</si>
  <si>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</si>
  <si>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SUM</t>
  </si>
  <si>
    <t>Zařízení při poklesu tlaku automaticky doplní topný systém,</t>
  </si>
  <si>
    <t>Vyhotovení všech potřebných přejímacích podkladů pro převzetí zařízení</t>
  </si>
  <si>
    <t>Před odzkoušením musí být zařízení propláchnuto, vyčištěny lapače kalu.</t>
  </si>
  <si>
    <t>O provedených zkouškách bude vystaven protokol a zařízení předáno</t>
  </si>
  <si>
    <t>- zkouška těsnosti</t>
  </si>
  <si>
    <t>Projekt: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</si>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</sst>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2" t="s">
        <v>38</v>
      </c>
    </row>
    <row r="2" spans="1:7" ht="57.75" customHeight="1" x14ac:dyDescent="0.2">
      <c r="A2" s="196" t="s">
        <v>39</v>
      </c>
      <c r="B2" s="196"/>
      <c r="C2" s="196"/>
      <c r="D2" s="196"/>
      <c r="E2" s="196"/>
      <c r="F2" s="196"/>
      <c r="G2" s="196"/>
    </row>
  </sheetData>
  <sheetProtection algorithmName="SHA-512" hashValue="HZI/v4bVhFNtWvKpYG1lukaNRY/Ll7NqaF/TDce+LtYY2T9LLrSw/oYjX79HVGZptjwZAjcBbVK29iO/dg+nGw==" saltValue="creyJMgH/Q8IkIxxEwLFp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36</v>
      </c>
      <c r="B1" s="206" t="s">
        <v>41</v>
      </c>
      <c r="C1" s="207"/>
      <c r="D1" s="207"/>
      <c r="E1" s="207"/>
      <c r="F1" s="207"/>
      <c r="G1" s="207"/>
      <c r="H1" s="207"/>
      <c r="I1" s="207"/>
      <c r="J1" s="208"/>
    </row>
    <row r="2" spans="1:15" ht="36" customHeight="1" x14ac:dyDescent="0.2">
      <c r="A2" s="3"/>
      <c r="B2" s="76" t="s">
        <v>22</v>
      </c>
      <c r="C2" s="77"/>
      <c r="D2" s="78" t="s">
        <v>51</v>
      </c>
      <c r="E2" s="215" t="s">
        <v>52</v>
      </c>
      <c r="F2" s="216"/>
      <c r="G2" s="216"/>
      <c r="H2" s="216"/>
      <c r="I2" s="216"/>
      <c r="J2" s="217"/>
      <c r="O2" s="2"/>
    </row>
    <row r="3" spans="1:15" ht="27" customHeight="1" x14ac:dyDescent="0.2">
      <c r="A3" s="3"/>
      <c r="B3" s="79" t="s">
        <v>47</v>
      </c>
      <c r="C3" s="77"/>
      <c r="D3" s="80" t="s">
        <v>45</v>
      </c>
      <c r="E3" s="218" t="s">
        <v>46</v>
      </c>
      <c r="F3" s="219"/>
      <c r="G3" s="219"/>
      <c r="H3" s="219"/>
      <c r="I3" s="219"/>
      <c r="J3" s="220"/>
    </row>
    <row r="4" spans="1:15" ht="23.25" customHeight="1" x14ac:dyDescent="0.2">
      <c r="A4" s="73">
        <v>632</v>
      </c>
      <c r="B4" s="81" t="s">
        <v>48</v>
      </c>
      <c r="C4" s="82"/>
      <c r="D4" s="83" t="s">
        <v>43</v>
      </c>
      <c r="E4" s="228" t="s">
        <v>44</v>
      </c>
      <c r="F4" s="229"/>
      <c r="G4" s="229"/>
      <c r="H4" s="229"/>
      <c r="I4" s="229"/>
      <c r="J4" s="230"/>
    </row>
    <row r="5" spans="1:15" ht="24" customHeight="1" x14ac:dyDescent="0.2">
      <c r="A5" s="3"/>
      <c r="B5" s="41" t="s">
        <v>42</v>
      </c>
      <c r="C5" s="4"/>
      <c r="D5" s="84" t="s">
        <v>53</v>
      </c>
      <c r="E5" s="24"/>
      <c r="F5" s="24"/>
      <c r="G5" s="24"/>
      <c r="H5" s="26" t="s">
        <v>40</v>
      </c>
      <c r="I5" s="84" t="s">
        <v>57</v>
      </c>
      <c r="J5" s="10"/>
    </row>
    <row r="6" spans="1:15" ht="15.75" customHeight="1" x14ac:dyDescent="0.2">
      <c r="A6" s="3"/>
      <c r="B6" s="36"/>
      <c r="C6" s="24"/>
      <c r="D6" s="84" t="s">
        <v>54</v>
      </c>
      <c r="E6" s="24"/>
      <c r="F6" s="24"/>
      <c r="G6" s="24"/>
      <c r="H6" s="26" t="s">
        <v>34</v>
      </c>
      <c r="I6" s="84" t="s">
        <v>58</v>
      </c>
      <c r="J6" s="10"/>
    </row>
    <row r="7" spans="1:15" ht="15.75" customHeight="1" x14ac:dyDescent="0.2">
      <c r="A7" s="3"/>
      <c r="B7" s="37"/>
      <c r="C7" s="25"/>
      <c r="D7" s="74" t="s">
        <v>56</v>
      </c>
      <c r="E7" s="85" t="s">
        <v>55</v>
      </c>
      <c r="F7" s="30"/>
      <c r="G7" s="30"/>
      <c r="H7" s="31"/>
      <c r="I7" s="30"/>
      <c r="J7" s="45"/>
    </row>
    <row r="8" spans="1:15" ht="24" hidden="1" customHeight="1" x14ac:dyDescent="0.2">
      <c r="A8" s="3"/>
      <c r="B8" s="41" t="s">
        <v>20</v>
      </c>
      <c r="C8" s="4"/>
      <c r="D8" s="75" t="s">
        <v>59</v>
      </c>
      <c r="E8" s="4"/>
      <c r="F8" s="4"/>
      <c r="G8" s="40"/>
      <c r="H8" s="26" t="s">
        <v>40</v>
      </c>
      <c r="I8" s="84" t="s">
        <v>61</v>
      </c>
      <c r="J8" s="10"/>
    </row>
    <row r="9" spans="1:15" ht="15.75" hidden="1" customHeight="1" x14ac:dyDescent="0.2">
      <c r="A9" s="3"/>
      <c r="B9" s="3"/>
      <c r="C9" s="4"/>
      <c r="D9" s="75" t="s">
        <v>60</v>
      </c>
      <c r="E9" s="4"/>
      <c r="F9" s="4"/>
      <c r="G9" s="40"/>
      <c r="H9" s="26" t="s">
        <v>34</v>
      </c>
      <c r="I9" s="84" t="s">
        <v>62</v>
      </c>
      <c r="J9" s="10"/>
    </row>
    <row r="10" spans="1:15" ht="15.75" hidden="1" customHeight="1" x14ac:dyDescent="0.2">
      <c r="A10" s="3"/>
      <c r="B10" s="46"/>
      <c r="C10" s="25"/>
      <c r="D10" s="87" t="s">
        <v>56</v>
      </c>
      <c r="E10" s="86" t="s">
        <v>55</v>
      </c>
      <c r="F10" s="49"/>
      <c r="G10" s="47"/>
      <c r="H10" s="47"/>
      <c r="I10" s="48"/>
      <c r="J10" s="45"/>
    </row>
    <row r="11" spans="1:15" ht="24" customHeight="1" x14ac:dyDescent="0.2">
      <c r="A11" s="3"/>
      <c r="B11" s="41" t="s">
        <v>19</v>
      </c>
      <c r="C11" s="4"/>
      <c r="D11" s="222"/>
      <c r="E11" s="222"/>
      <c r="F11" s="222"/>
      <c r="G11" s="222"/>
      <c r="H11" s="26" t="s">
        <v>40</v>
      </c>
      <c r="I11" s="89"/>
      <c r="J11" s="10"/>
    </row>
    <row r="12" spans="1:15" ht="15.75" customHeight="1" x14ac:dyDescent="0.2">
      <c r="A12" s="3"/>
      <c r="B12" s="36"/>
      <c r="C12" s="24"/>
      <c r="D12" s="227"/>
      <c r="E12" s="227"/>
      <c r="F12" s="227"/>
      <c r="G12" s="227"/>
      <c r="H12" s="26" t="s">
        <v>34</v>
      </c>
      <c r="I12" s="89"/>
      <c r="J12" s="10"/>
    </row>
    <row r="13" spans="1:15" ht="15.75" customHeight="1" x14ac:dyDescent="0.2">
      <c r="A13" s="3"/>
      <c r="B13" s="37"/>
      <c r="C13" s="25"/>
      <c r="D13" s="88"/>
      <c r="E13" s="231"/>
      <c r="F13" s="232"/>
      <c r="G13" s="232"/>
      <c r="H13" s="27"/>
      <c r="I13" s="30"/>
      <c r="J13" s="45"/>
    </row>
    <row r="14" spans="1:15" ht="24" customHeight="1" x14ac:dyDescent="0.2">
      <c r="A14" s="3"/>
      <c r="B14" s="60" t="s">
        <v>21</v>
      </c>
      <c r="C14" s="61"/>
      <c r="D14" s="62" t="s">
        <v>49</v>
      </c>
      <c r="E14" s="63"/>
      <c r="F14" s="63"/>
      <c r="G14" s="63"/>
      <c r="H14" s="64"/>
      <c r="I14" s="63"/>
      <c r="J14" s="65"/>
    </row>
    <row r="15" spans="1:15" ht="32.25" customHeight="1" x14ac:dyDescent="0.2">
      <c r="A15" s="3"/>
      <c r="B15" s="46" t="s">
        <v>32</v>
      </c>
      <c r="C15" s="66"/>
      <c r="D15" s="47"/>
      <c r="E15" s="221"/>
      <c r="F15" s="221"/>
      <c r="G15" s="223"/>
      <c r="H15" s="223"/>
      <c r="I15" s="223" t="s">
        <v>29</v>
      </c>
      <c r="J15" s="224"/>
    </row>
    <row r="16" spans="1:15" ht="23.25" customHeight="1" x14ac:dyDescent="0.2">
      <c r="A16" s="141" t="s">
        <v>24</v>
      </c>
      <c r="B16" s="51" t="s">
        <v>24</v>
      </c>
      <c r="C16" s="52"/>
      <c r="D16" s="53"/>
      <c r="E16" s="212"/>
      <c r="F16" s="213"/>
      <c r="G16" s="212"/>
      <c r="H16" s="213"/>
      <c r="I16" s="212">
        <f>SUMIF(F49:F63,A16,I49:I63)+SUMIF(F49:F63,"PSU",I49:I63)</f>
        <v>0</v>
      </c>
      <c r="J16" s="214"/>
    </row>
    <row r="17" spans="1:10" ht="23.25" customHeight="1" x14ac:dyDescent="0.2">
      <c r="A17" s="141" t="s">
        <v>25</v>
      </c>
      <c r="B17" s="51" t="s">
        <v>25</v>
      </c>
      <c r="C17" s="52"/>
      <c r="D17" s="53"/>
      <c r="E17" s="212"/>
      <c r="F17" s="213"/>
      <c r="G17" s="212"/>
      <c r="H17" s="213"/>
      <c r="I17" s="212">
        <f>SUMIF(F49:F63,A17,I49:I63)</f>
        <v>0</v>
      </c>
      <c r="J17" s="214"/>
    </row>
    <row r="18" spans="1:10" ht="23.25" customHeight="1" x14ac:dyDescent="0.2">
      <c r="A18" s="141" t="s">
        <v>26</v>
      </c>
      <c r="B18" s="51" t="s">
        <v>26</v>
      </c>
      <c r="C18" s="52"/>
      <c r="D18" s="53"/>
      <c r="E18" s="212"/>
      <c r="F18" s="213"/>
      <c r="G18" s="212"/>
      <c r="H18" s="213"/>
      <c r="I18" s="212">
        <f>SUMIF(F49:F63,A18,I49:I63)</f>
        <v>0</v>
      </c>
      <c r="J18" s="214"/>
    </row>
    <row r="19" spans="1:10" ht="23.25" customHeight="1" x14ac:dyDescent="0.2">
      <c r="A19" s="141" t="s">
        <v>97</v>
      </c>
      <c r="B19" s="51" t="s">
        <v>27</v>
      </c>
      <c r="C19" s="52"/>
      <c r="D19" s="53"/>
      <c r="E19" s="212"/>
      <c r="F19" s="213"/>
      <c r="G19" s="212"/>
      <c r="H19" s="213"/>
      <c r="I19" s="212">
        <f>SUMIF(F49:F63,A19,I49:I63)</f>
        <v>0</v>
      </c>
      <c r="J19" s="214"/>
    </row>
    <row r="20" spans="1:10" ht="23.25" customHeight="1" x14ac:dyDescent="0.2">
      <c r="A20" s="141" t="s">
        <v>98</v>
      </c>
      <c r="B20" s="51" t="s">
        <v>28</v>
      </c>
      <c r="C20" s="52"/>
      <c r="D20" s="53"/>
      <c r="E20" s="212"/>
      <c r="F20" s="213"/>
      <c r="G20" s="212"/>
      <c r="H20" s="213"/>
      <c r="I20" s="212">
        <f>SUMIF(F49:F63,A20,I49:I63)</f>
        <v>0</v>
      </c>
      <c r="J20" s="214"/>
    </row>
    <row r="21" spans="1:10" ht="23.25" customHeight="1" x14ac:dyDescent="0.2">
      <c r="A21" s="3"/>
      <c r="B21" s="68" t="s">
        <v>29</v>
      </c>
      <c r="C21" s="69"/>
      <c r="D21" s="70"/>
      <c r="E21" s="225"/>
      <c r="F21" s="226"/>
      <c r="G21" s="225"/>
      <c r="H21" s="226"/>
      <c r="I21" s="225">
        <f>SUM(I16:J20)</f>
        <v>0</v>
      </c>
      <c r="J21" s="238"/>
    </row>
    <row r="22" spans="1:10" ht="33" customHeight="1" x14ac:dyDescent="0.2">
      <c r="A22" s="3"/>
      <c r="B22" s="59" t="s">
        <v>33</v>
      </c>
      <c r="C22" s="52"/>
      <c r="D22" s="53"/>
      <c r="E22" s="58"/>
      <c r="F22" s="55"/>
      <c r="G22" s="44"/>
      <c r="H22" s="44"/>
      <c r="I22" s="44"/>
      <c r="J22" s="56"/>
    </row>
    <row r="23" spans="1:10" ht="23.25" customHeight="1" x14ac:dyDescent="0.2">
      <c r="A23" s="3">
        <f>ZakladDPHSni*SazbaDPH1/100</f>
        <v>0</v>
      </c>
      <c r="B23" s="51" t="s">
        <v>12</v>
      </c>
      <c r="C23" s="52"/>
      <c r="D23" s="53"/>
      <c r="E23" s="54">
        <v>15</v>
      </c>
      <c r="F23" s="55" t="s">
        <v>0</v>
      </c>
      <c r="G23" s="236">
        <f>ZakladDPHSniVypocet</f>
        <v>0</v>
      </c>
      <c r="H23" s="237"/>
      <c r="I23" s="237"/>
      <c r="J23" s="56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1" t="s">
        <v>13</v>
      </c>
      <c r="C24" s="52"/>
      <c r="D24" s="53"/>
      <c r="E24" s="54">
        <f>SazbaDPH1</f>
        <v>15</v>
      </c>
      <c r="F24" s="55" t="s">
        <v>0</v>
      </c>
      <c r="G24" s="234">
        <f>IF(A24&gt;50, ROUNDUP(A23, 0), ROUNDDOWN(A23, 0))</f>
        <v>0</v>
      </c>
      <c r="H24" s="235"/>
      <c r="I24" s="235"/>
      <c r="J24" s="56" t="str">
        <f t="shared" si="0"/>
        <v>CZK</v>
      </c>
    </row>
    <row r="25" spans="1:10" ht="23.25" customHeight="1" x14ac:dyDescent="0.2">
      <c r="A25" s="3">
        <f>ZakladDPHZakl*SazbaDPH2/100</f>
        <v>0</v>
      </c>
      <c r="B25" s="51" t="s">
        <v>14</v>
      </c>
      <c r="C25" s="52"/>
      <c r="D25" s="53"/>
      <c r="E25" s="54">
        <v>21</v>
      </c>
      <c r="F25" s="55" t="s">
        <v>0</v>
      </c>
      <c r="G25" s="236">
        <f>ZakladDPHZaklVypocet</f>
        <v>0</v>
      </c>
      <c r="H25" s="237"/>
      <c r="I25" s="237"/>
      <c r="J25" s="56" t="str">
        <f t="shared" si="0"/>
        <v>CZK</v>
      </c>
    </row>
    <row r="26" spans="1:10" ht="23.25" customHeight="1" x14ac:dyDescent="0.2">
      <c r="A26" s="3">
        <f>(A25-INT(A25))*100</f>
        <v>0</v>
      </c>
      <c r="B26" s="43" t="s">
        <v>15</v>
      </c>
      <c r="C26" s="21"/>
      <c r="D26" s="17"/>
      <c r="E26" s="38">
        <f>SazbaDPH2</f>
        <v>21</v>
      </c>
      <c r="F26" s="39" t="s">
        <v>0</v>
      </c>
      <c r="G26" s="209">
        <f>IF(A26&gt;50, ROUNDUP(A25, 0), ROUNDDOWN(A25, 0))</f>
        <v>0</v>
      </c>
      <c r="H26" s="210"/>
      <c r="I26" s="210"/>
      <c r="J26" s="50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2" t="s">
        <v>4</v>
      </c>
      <c r="C27" s="19"/>
      <c r="D27" s="22"/>
      <c r="E27" s="19"/>
      <c r="F27" s="20"/>
      <c r="G27" s="211">
        <f>CenaCelkem-(ZakladDPHSni+DPHSni+ZakladDPHZakl+DPHZakl)</f>
        <v>0</v>
      </c>
      <c r="H27" s="211"/>
      <c r="I27" s="211"/>
      <c r="J27" s="57" t="str">
        <f t="shared" si="0"/>
        <v>CZK</v>
      </c>
    </row>
    <row r="28" spans="1:10" ht="27.75" hidden="1" customHeight="1" thickBot="1" x14ac:dyDescent="0.25">
      <c r="A28" s="3"/>
      <c r="B28" s="118" t="s">
        <v>23</v>
      </c>
      <c r="C28" s="119"/>
      <c r="D28" s="119"/>
      <c r="E28" s="120"/>
      <c r="F28" s="121"/>
      <c r="G28" s="240">
        <f>ZakladDPHSniVypocet+ZakladDPHZaklVypocet</f>
        <v>0</v>
      </c>
      <c r="H28" s="240"/>
      <c r="I28" s="240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35</v>
      </c>
      <c r="C29" s="123"/>
      <c r="D29" s="123"/>
      <c r="E29" s="123"/>
      <c r="F29" s="123"/>
      <c r="G29" s="239">
        <f>IF(A29&gt;50, ROUNDUP(A27, 0), ROUNDDOWN(A27, 0))</f>
        <v>0</v>
      </c>
      <c r="H29" s="239"/>
      <c r="I29" s="239"/>
      <c r="J29" s="124" t="s">
        <v>65</v>
      </c>
    </row>
    <row r="30" spans="1:10" ht="12.75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 x14ac:dyDescent="0.2">
      <c r="A32" s="3"/>
      <c r="B32" s="23"/>
      <c r="C32" s="18" t="s">
        <v>11</v>
      </c>
      <c r="D32" s="34"/>
      <c r="E32" s="34"/>
      <c r="F32" s="18" t="s">
        <v>10</v>
      </c>
      <c r="G32" s="34"/>
      <c r="H32" s="35">
        <f ca="1">TODAY()</f>
        <v>43546</v>
      </c>
      <c r="I32" s="34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75" customHeight="1" x14ac:dyDescent="0.2">
      <c r="A34" s="28"/>
      <c r="B34" s="28"/>
      <c r="C34" s="29"/>
      <c r="D34" s="241"/>
      <c r="E34" s="242"/>
      <c r="F34" s="29"/>
      <c r="G34" s="241" t="s">
        <v>50</v>
      </c>
      <c r="H34" s="242"/>
      <c r="I34" s="242"/>
      <c r="J34" s="33"/>
    </row>
    <row r="35" spans="1:10" ht="12.75" customHeight="1" x14ac:dyDescent="0.2">
      <c r="A35" s="3"/>
      <c r="B35" s="3"/>
      <c r="C35" s="4"/>
      <c r="D35" s="233" t="s">
        <v>2</v>
      </c>
      <c r="E35" s="233"/>
      <c r="F35" s="4"/>
      <c r="G35" s="40"/>
      <c r="H35" s="12" t="s">
        <v>3</v>
      </c>
      <c r="I35" s="40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37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63</v>
      </c>
      <c r="C39" s="199"/>
      <c r="D39" s="200"/>
      <c r="E39" s="200"/>
      <c r="F39" s="105">
        <f>'2 1 Pol'!AE372</f>
        <v>0</v>
      </c>
      <c r="G39" s="106">
        <f>'2 1 Pol'!AF372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01" t="s">
        <v>46</v>
      </c>
      <c r="D40" s="202"/>
      <c r="E40" s="202"/>
      <c r="F40" s="110">
        <f>'2 1 Pol'!AE372</f>
        <v>0</v>
      </c>
      <c r="G40" s="111">
        <f>'2 1 Pol'!AF372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9" t="s">
        <v>44</v>
      </c>
      <c r="D41" s="200"/>
      <c r="E41" s="200"/>
      <c r="F41" s="114">
        <f>'2 1 Pol'!AE372</f>
        <v>0</v>
      </c>
      <c r="G41" s="107">
        <f>'2 1 Pol'!AF372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3" t="s">
        <v>64</v>
      </c>
      <c r="C42" s="204"/>
      <c r="D42" s="204"/>
      <c r="E42" s="20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66</v>
      </c>
    </row>
    <row r="48" spans="1:10" ht="25.5" customHeight="1" x14ac:dyDescent="0.2">
      <c r="A48" s="126"/>
      <c r="B48" s="129" t="s">
        <v>17</v>
      </c>
      <c r="C48" s="129" t="s">
        <v>5</v>
      </c>
      <c r="D48" s="130"/>
      <c r="E48" s="130"/>
      <c r="F48" s="131" t="s">
        <v>67</v>
      </c>
      <c r="G48" s="131"/>
      <c r="H48" s="131"/>
      <c r="I48" s="131" t="s">
        <v>29</v>
      </c>
      <c r="J48" s="131" t="s">
        <v>0</v>
      </c>
    </row>
    <row r="49" spans="1:10" ht="25.5" customHeight="1" x14ac:dyDescent="0.2">
      <c r="A49" s="127"/>
      <c r="B49" s="132" t="s">
        <v>68</v>
      </c>
      <c r="C49" s="197" t="s">
        <v>69</v>
      </c>
      <c r="D49" s="198"/>
      <c r="E49" s="198"/>
      <c r="F49" s="137" t="s">
        <v>24</v>
      </c>
      <c r="G49" s="138"/>
      <c r="H49" s="138"/>
      <c r="I49" s="138">
        <f>'2 1 Pol'!G8</f>
        <v>0</v>
      </c>
      <c r="J49" s="135" t="str">
        <f>IF(I64=0,"",I49/I64*100)</f>
        <v/>
      </c>
    </row>
    <row r="50" spans="1:10" ht="25.5" customHeight="1" x14ac:dyDescent="0.2">
      <c r="A50" s="127"/>
      <c r="B50" s="132" t="s">
        <v>70</v>
      </c>
      <c r="C50" s="197" t="s">
        <v>71</v>
      </c>
      <c r="D50" s="198"/>
      <c r="E50" s="198"/>
      <c r="F50" s="137" t="s">
        <v>24</v>
      </c>
      <c r="G50" s="138"/>
      <c r="H50" s="138"/>
      <c r="I50" s="138">
        <f>'2 1 Pol'!G12</f>
        <v>0</v>
      </c>
      <c r="J50" s="135" t="str">
        <f>IF(I64=0,"",I50/I64*100)</f>
        <v/>
      </c>
    </row>
    <row r="51" spans="1:10" ht="25.5" customHeight="1" x14ac:dyDescent="0.2">
      <c r="A51" s="127"/>
      <c r="B51" s="132" t="s">
        <v>72</v>
      </c>
      <c r="C51" s="197" t="s">
        <v>73</v>
      </c>
      <c r="D51" s="198"/>
      <c r="E51" s="198"/>
      <c r="F51" s="137" t="s">
        <v>24</v>
      </c>
      <c r="G51" s="138"/>
      <c r="H51" s="138"/>
      <c r="I51" s="138">
        <f>'2 1 Pol'!G15</f>
        <v>0</v>
      </c>
      <c r="J51" s="135" t="str">
        <f>IF(I64=0,"",I51/I64*100)</f>
        <v/>
      </c>
    </row>
    <row r="52" spans="1:10" ht="25.5" customHeight="1" x14ac:dyDescent="0.2">
      <c r="A52" s="127"/>
      <c r="B52" s="132" t="s">
        <v>74</v>
      </c>
      <c r="C52" s="197" t="s">
        <v>75</v>
      </c>
      <c r="D52" s="198"/>
      <c r="E52" s="198"/>
      <c r="F52" s="137" t="s">
        <v>25</v>
      </c>
      <c r="G52" s="138"/>
      <c r="H52" s="138"/>
      <c r="I52" s="138">
        <f>'2 1 Pol'!G19</f>
        <v>0</v>
      </c>
      <c r="J52" s="135" t="str">
        <f>IF(I64=0,"",I52/I64*100)</f>
        <v/>
      </c>
    </row>
    <row r="53" spans="1:10" ht="25.5" customHeight="1" x14ac:dyDescent="0.2">
      <c r="A53" s="127"/>
      <c r="B53" s="132" t="s">
        <v>76</v>
      </c>
      <c r="C53" s="197" t="s">
        <v>77</v>
      </c>
      <c r="D53" s="198"/>
      <c r="E53" s="198"/>
      <c r="F53" s="137" t="s">
        <v>25</v>
      </c>
      <c r="G53" s="138"/>
      <c r="H53" s="138"/>
      <c r="I53" s="138">
        <f>'2 1 Pol'!G56</f>
        <v>0</v>
      </c>
      <c r="J53" s="135" t="str">
        <f>IF(I64=0,"",I53/I64*100)</f>
        <v/>
      </c>
    </row>
    <row r="54" spans="1:10" ht="25.5" customHeight="1" x14ac:dyDescent="0.2">
      <c r="A54" s="127"/>
      <c r="B54" s="132" t="s">
        <v>78</v>
      </c>
      <c r="C54" s="197" t="s">
        <v>79</v>
      </c>
      <c r="D54" s="198"/>
      <c r="E54" s="198"/>
      <c r="F54" s="137" t="s">
        <v>25</v>
      </c>
      <c r="G54" s="138"/>
      <c r="H54" s="138"/>
      <c r="I54" s="138">
        <f>'2 1 Pol'!G61</f>
        <v>0</v>
      </c>
      <c r="J54" s="135" t="str">
        <f>IF(I64=0,"",I54/I64*100)</f>
        <v/>
      </c>
    </row>
    <row r="55" spans="1:10" ht="25.5" customHeight="1" x14ac:dyDescent="0.2">
      <c r="A55" s="127"/>
      <c r="B55" s="132" t="s">
        <v>80</v>
      </c>
      <c r="C55" s="197" t="s">
        <v>81</v>
      </c>
      <c r="D55" s="198"/>
      <c r="E55" s="198"/>
      <c r="F55" s="137" t="s">
        <v>25</v>
      </c>
      <c r="G55" s="138"/>
      <c r="H55" s="138"/>
      <c r="I55" s="138">
        <f>'2 1 Pol'!G98</f>
        <v>0</v>
      </c>
      <c r="J55" s="135" t="str">
        <f>IF(I64=0,"",I55/I64*100)</f>
        <v/>
      </c>
    </row>
    <row r="56" spans="1:10" ht="25.5" customHeight="1" x14ac:dyDescent="0.2">
      <c r="A56" s="127"/>
      <c r="B56" s="132" t="s">
        <v>82</v>
      </c>
      <c r="C56" s="197" t="s">
        <v>83</v>
      </c>
      <c r="D56" s="198"/>
      <c r="E56" s="198"/>
      <c r="F56" s="137" t="s">
        <v>25</v>
      </c>
      <c r="G56" s="138"/>
      <c r="H56" s="138"/>
      <c r="I56" s="138">
        <f>'2 1 Pol'!G133</f>
        <v>0</v>
      </c>
      <c r="J56" s="135" t="str">
        <f>IF(I64=0,"",I56/I64*100)</f>
        <v/>
      </c>
    </row>
    <row r="57" spans="1:10" ht="25.5" customHeight="1" x14ac:dyDescent="0.2">
      <c r="A57" s="127"/>
      <c r="B57" s="132" t="s">
        <v>84</v>
      </c>
      <c r="C57" s="197" t="s">
        <v>85</v>
      </c>
      <c r="D57" s="198"/>
      <c r="E57" s="198"/>
      <c r="F57" s="137" t="s">
        <v>25</v>
      </c>
      <c r="G57" s="138"/>
      <c r="H57" s="138"/>
      <c r="I57" s="138">
        <f>'2 1 Pol'!G184</f>
        <v>0</v>
      </c>
      <c r="J57" s="135" t="str">
        <f>IF(I64=0,"",I57/I64*100)</f>
        <v/>
      </c>
    </row>
    <row r="58" spans="1:10" ht="25.5" customHeight="1" x14ac:dyDescent="0.2">
      <c r="A58" s="127"/>
      <c r="B58" s="132" t="s">
        <v>86</v>
      </c>
      <c r="C58" s="197" t="s">
        <v>87</v>
      </c>
      <c r="D58" s="198"/>
      <c r="E58" s="198"/>
      <c r="F58" s="137" t="s">
        <v>25</v>
      </c>
      <c r="G58" s="138"/>
      <c r="H58" s="138"/>
      <c r="I58" s="138">
        <f>'2 1 Pol'!G219</f>
        <v>0</v>
      </c>
      <c r="J58" s="135" t="str">
        <f>IF(I64=0,"",I58/I64*100)</f>
        <v/>
      </c>
    </row>
    <row r="59" spans="1:10" ht="25.5" customHeight="1" x14ac:dyDescent="0.2">
      <c r="A59" s="127"/>
      <c r="B59" s="132" t="s">
        <v>88</v>
      </c>
      <c r="C59" s="197" t="s">
        <v>89</v>
      </c>
      <c r="D59" s="198"/>
      <c r="E59" s="198"/>
      <c r="F59" s="137" t="s">
        <v>25</v>
      </c>
      <c r="G59" s="138"/>
      <c r="H59" s="138"/>
      <c r="I59" s="138">
        <f>'2 1 Pol'!G271</f>
        <v>0</v>
      </c>
      <c r="J59" s="135" t="str">
        <f>IF(I64=0,"",I59/I64*100)</f>
        <v/>
      </c>
    </row>
    <row r="60" spans="1:10" ht="25.5" customHeight="1" x14ac:dyDescent="0.2">
      <c r="A60" s="127"/>
      <c r="B60" s="132" t="s">
        <v>90</v>
      </c>
      <c r="C60" s="197" t="s">
        <v>91</v>
      </c>
      <c r="D60" s="198"/>
      <c r="E60" s="198"/>
      <c r="F60" s="137" t="s">
        <v>25</v>
      </c>
      <c r="G60" s="138"/>
      <c r="H60" s="138"/>
      <c r="I60" s="138">
        <f>'2 1 Pol'!G293</f>
        <v>0</v>
      </c>
      <c r="J60" s="135" t="str">
        <f>IF(I64=0,"",I60/I64*100)</f>
        <v/>
      </c>
    </row>
    <row r="61" spans="1:10" ht="25.5" customHeight="1" x14ac:dyDescent="0.2">
      <c r="A61" s="127"/>
      <c r="B61" s="132" t="s">
        <v>92</v>
      </c>
      <c r="C61" s="197" t="s">
        <v>93</v>
      </c>
      <c r="D61" s="198"/>
      <c r="E61" s="198"/>
      <c r="F61" s="137" t="s">
        <v>25</v>
      </c>
      <c r="G61" s="138"/>
      <c r="H61" s="138"/>
      <c r="I61" s="138">
        <f>'2 1 Pol'!G302</f>
        <v>0</v>
      </c>
      <c r="J61" s="135" t="str">
        <f>IF(I64=0,"",I61/I64*100)</f>
        <v/>
      </c>
    </row>
    <row r="62" spans="1:10" ht="25.5" customHeight="1" x14ac:dyDescent="0.2">
      <c r="A62" s="127"/>
      <c r="B62" s="132" t="s">
        <v>94</v>
      </c>
      <c r="C62" s="197" t="s">
        <v>95</v>
      </c>
      <c r="D62" s="198"/>
      <c r="E62" s="198"/>
      <c r="F62" s="137" t="s">
        <v>96</v>
      </c>
      <c r="G62" s="138"/>
      <c r="H62" s="138"/>
      <c r="I62" s="138">
        <f>'2 1 Pol'!G319</f>
        <v>0</v>
      </c>
      <c r="J62" s="135" t="str">
        <f>IF(I64=0,"",I62/I64*100)</f>
        <v/>
      </c>
    </row>
    <row r="63" spans="1:10" ht="25.5" customHeight="1" x14ac:dyDescent="0.2">
      <c r="A63" s="127"/>
      <c r="B63" s="132" t="s">
        <v>97</v>
      </c>
      <c r="C63" s="197" t="s">
        <v>27</v>
      </c>
      <c r="D63" s="198"/>
      <c r="E63" s="198"/>
      <c r="F63" s="137" t="s">
        <v>97</v>
      </c>
      <c r="G63" s="138"/>
      <c r="H63" s="138"/>
      <c r="I63" s="138">
        <f>'2 1 Pol'!G341</f>
        <v>0</v>
      </c>
      <c r="J63" s="135" t="str">
        <f>IF(I64=0,"",I63/I64*100)</f>
        <v/>
      </c>
    </row>
    <row r="64" spans="1:10" ht="25.5" customHeight="1" x14ac:dyDescent="0.2">
      <c r="A64" s="128"/>
      <c r="B64" s="133" t="s">
        <v>1</v>
      </c>
      <c r="C64" s="133"/>
      <c r="D64" s="134"/>
      <c r="E64" s="134"/>
      <c r="F64" s="139"/>
      <c r="G64" s="140"/>
      <c r="H64" s="140"/>
      <c r="I64" s="140">
        <f>SUM(I49:I63)</f>
        <v>0</v>
      </c>
      <c r="J64" s="136">
        <f>SUM(J49:J63)</f>
        <v>0</v>
      </c>
    </row>
    <row r="65" spans="6:10" x14ac:dyDescent="0.2">
      <c r="F65" s="92"/>
      <c r="G65" s="91"/>
      <c r="H65" s="92"/>
      <c r="I65" s="91"/>
      <c r="J65" s="93"/>
    </row>
    <row r="66" spans="6:10" x14ac:dyDescent="0.2">
      <c r="F66" s="92"/>
      <c r="G66" s="91"/>
      <c r="H66" s="92"/>
      <c r="I66" s="91"/>
      <c r="J66" s="93"/>
    </row>
    <row r="67" spans="6:10" x14ac:dyDescent="0.2">
      <c r="F67" s="92"/>
      <c r="G67" s="91"/>
      <c r="H67" s="92"/>
      <c r="I67" s="91"/>
      <c r="J67" s="93"/>
    </row>
  </sheetData>
  <sheetProtection algorithmName="SHA-512" hashValue="vD62B2RQPS5tuDNkCZWqw7yt5gqP5OkBn4LqF9OGeQLzIDhDSm3OeNXBtTFz7AcC3eEeudFb9F6Da0X8/ZS/tQ==" saltValue="SZDpaYi4TpILdToQBCUv/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72" t="s">
        <v>7</v>
      </c>
      <c r="B2" s="71"/>
      <c r="C2" s="245"/>
      <c r="D2" s="245"/>
      <c r="E2" s="245"/>
      <c r="F2" s="245"/>
      <c r="G2" s="246"/>
    </row>
    <row r="3" spans="1:7" ht="24.95" customHeight="1" x14ac:dyDescent="0.2">
      <c r="A3" s="72" t="s">
        <v>8</v>
      </c>
      <c r="B3" s="71"/>
      <c r="C3" s="245"/>
      <c r="D3" s="245"/>
      <c r="E3" s="245"/>
      <c r="F3" s="245"/>
      <c r="G3" s="246"/>
    </row>
    <row r="4" spans="1:7" ht="24.95" customHeight="1" x14ac:dyDescent="0.2">
      <c r="A4" s="72" t="s">
        <v>9</v>
      </c>
      <c r="B4" s="71"/>
      <c r="C4" s="245"/>
      <c r="D4" s="245"/>
      <c r="E4" s="245"/>
      <c r="F4" s="245"/>
      <c r="G4" s="246"/>
    </row>
    <row r="5" spans="1:7" x14ac:dyDescent="0.2">
      <c r="B5" s="6"/>
      <c r="C5" s="7"/>
      <c r="D5" s="8"/>
    </row>
  </sheetData>
  <sheetProtection algorithmName="SHA-512" hashValue="F//rwuX0ScHaguNW+fxWcf1n/DoC/LyhUVxBe2s1u4iYgc78j9CXHVLkphIFS96XkSrzKjMInfECIhTMqMS4Ag==" saltValue="nrWZgpmbig6wB4ionTYNX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5000"/>
  <sheetViews>
    <sheetView tabSelected="1" zoomScale="130" zoomScaleNormal="130"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63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3" t="s">
        <v>99</v>
      </c>
      <c r="B1" s="253"/>
      <c r="C1" s="253"/>
      <c r="D1" s="253"/>
      <c r="E1" s="253"/>
      <c r="F1" s="253"/>
      <c r="G1" s="253"/>
      <c r="AG1" t="s">
        <v>100</v>
      </c>
    </row>
    <row r="2" spans="1:60" ht="24.95" customHeight="1" x14ac:dyDescent="0.2">
      <c r="A2" s="143" t="s">
        <v>7</v>
      </c>
      <c r="B2" s="71" t="s">
        <v>51</v>
      </c>
      <c r="C2" s="254" t="s">
        <v>52</v>
      </c>
      <c r="D2" s="255"/>
      <c r="E2" s="255"/>
      <c r="F2" s="255"/>
      <c r="G2" s="256"/>
      <c r="AG2" t="s">
        <v>101</v>
      </c>
    </row>
    <row r="3" spans="1:60" ht="24.95" customHeight="1" x14ac:dyDescent="0.2">
      <c r="A3" s="143" t="s">
        <v>8</v>
      </c>
      <c r="B3" s="71" t="s">
        <v>45</v>
      </c>
      <c r="C3" s="254" t="s">
        <v>46</v>
      </c>
      <c r="D3" s="255"/>
      <c r="E3" s="255"/>
      <c r="F3" s="255"/>
      <c r="G3" s="256"/>
      <c r="AC3" s="90" t="s">
        <v>101</v>
      </c>
      <c r="AG3" t="s">
        <v>102</v>
      </c>
    </row>
    <row r="4" spans="1:60" ht="24.95" customHeight="1" x14ac:dyDescent="0.2">
      <c r="A4" s="144" t="s">
        <v>9</v>
      </c>
      <c r="B4" s="145" t="s">
        <v>43</v>
      </c>
      <c r="C4" s="257" t="s">
        <v>44</v>
      </c>
      <c r="D4" s="258"/>
      <c r="E4" s="258"/>
      <c r="F4" s="258"/>
      <c r="G4" s="259"/>
      <c r="AG4" t="s">
        <v>103</v>
      </c>
    </row>
    <row r="5" spans="1:60" x14ac:dyDescent="0.2">
      <c r="D5" s="142"/>
    </row>
    <row r="6" spans="1:60" ht="38.25" x14ac:dyDescent="0.2">
      <c r="A6" s="147" t="s">
        <v>104</v>
      </c>
      <c r="B6" s="149" t="s">
        <v>105</v>
      </c>
      <c r="C6" s="149" t="s">
        <v>106</v>
      </c>
      <c r="D6" s="148" t="s">
        <v>107</v>
      </c>
      <c r="E6" s="147" t="s">
        <v>108</v>
      </c>
      <c r="F6" s="146" t="s">
        <v>109</v>
      </c>
      <c r="G6" s="147" t="s">
        <v>29</v>
      </c>
      <c r="H6" s="150" t="s">
        <v>30</v>
      </c>
      <c r="I6" s="150" t="s">
        <v>110</v>
      </c>
      <c r="J6" s="150" t="s">
        <v>31</v>
      </c>
      <c r="K6" s="150" t="s">
        <v>111</v>
      </c>
      <c r="L6" s="150" t="s">
        <v>112</v>
      </c>
      <c r="M6" s="150" t="s">
        <v>113</v>
      </c>
      <c r="N6" s="150" t="s">
        <v>114</v>
      </c>
      <c r="O6" s="150" t="s">
        <v>115</v>
      </c>
      <c r="P6" s="150" t="s">
        <v>116</v>
      </c>
      <c r="Q6" s="150" t="s">
        <v>117</v>
      </c>
      <c r="R6" s="150" t="s">
        <v>118</v>
      </c>
      <c r="S6" s="150" t="s">
        <v>119</v>
      </c>
      <c r="T6" s="150" t="s">
        <v>120</v>
      </c>
      <c r="U6" s="150" t="s">
        <v>121</v>
      </c>
      <c r="V6" s="150" t="s">
        <v>122</v>
      </c>
      <c r="W6" s="150" t="s">
        <v>123</v>
      </c>
      <c r="X6" s="150" t="s">
        <v>124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6" t="s">
        <v>125</v>
      </c>
      <c r="B8" s="167" t="s">
        <v>68</v>
      </c>
      <c r="C8" s="188" t="s">
        <v>69</v>
      </c>
      <c r="D8" s="168"/>
      <c r="E8" s="169"/>
      <c r="F8" s="170"/>
      <c r="G8" s="170">
        <f>SUMIF(AG9:AG11,"&lt;&gt;NOR",G9:G11)</f>
        <v>0</v>
      </c>
      <c r="H8" s="170"/>
      <c r="I8" s="170">
        <f>SUM(I9:I11)</f>
        <v>0</v>
      </c>
      <c r="J8" s="170"/>
      <c r="K8" s="170">
        <f>SUM(K9:K11)</f>
        <v>0</v>
      </c>
      <c r="L8" s="170"/>
      <c r="M8" s="170">
        <f>SUM(M9:M11)</f>
        <v>0</v>
      </c>
      <c r="N8" s="170"/>
      <c r="O8" s="170">
        <f>SUM(O9:O11)</f>
        <v>0.25</v>
      </c>
      <c r="P8" s="170"/>
      <c r="Q8" s="170">
        <f>SUM(Q9:Q11)</f>
        <v>0</v>
      </c>
      <c r="R8" s="170"/>
      <c r="S8" s="170"/>
      <c r="T8" s="171"/>
      <c r="U8" s="165"/>
      <c r="V8" s="165">
        <f>SUM(V9:V11)</f>
        <v>0.67</v>
      </c>
      <c r="W8" s="165"/>
      <c r="X8" s="165"/>
      <c r="AG8" t="s">
        <v>126</v>
      </c>
    </row>
    <row r="9" spans="1:60" ht="22.5" outlineLevel="1" x14ac:dyDescent="0.2">
      <c r="A9" s="172">
        <v>1</v>
      </c>
      <c r="B9" s="173" t="s">
        <v>127</v>
      </c>
      <c r="C9" s="189" t="s">
        <v>128</v>
      </c>
      <c r="D9" s="174" t="s">
        <v>129</v>
      </c>
      <c r="E9" s="175">
        <v>0.14399999999999999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7">
        <v>1.7347300000000001</v>
      </c>
      <c r="O9" s="177">
        <f>ROUND(E9*N9,2)</f>
        <v>0.25</v>
      </c>
      <c r="P9" s="177">
        <v>0</v>
      </c>
      <c r="Q9" s="177">
        <f>ROUND(E9*P9,2)</f>
        <v>0</v>
      </c>
      <c r="R9" s="177" t="s">
        <v>130</v>
      </c>
      <c r="S9" s="177" t="s">
        <v>131</v>
      </c>
      <c r="T9" s="178" t="s">
        <v>131</v>
      </c>
      <c r="U9" s="160">
        <v>4.62</v>
      </c>
      <c r="V9" s="160">
        <f>ROUND(E9*U9,2)</f>
        <v>0.67</v>
      </c>
      <c r="W9" s="160"/>
      <c r="X9" s="160" t="s">
        <v>132</v>
      </c>
      <c r="Y9" s="151"/>
      <c r="Z9" s="151"/>
      <c r="AA9" s="151"/>
      <c r="AB9" s="151"/>
      <c r="AC9" s="151"/>
      <c r="AD9" s="151"/>
      <c r="AE9" s="151"/>
      <c r="AF9" s="151"/>
      <c r="AG9" s="151" t="s">
        <v>133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251" t="s">
        <v>134</v>
      </c>
      <c r="D10" s="252"/>
      <c r="E10" s="252"/>
      <c r="F10" s="252"/>
      <c r="G10" s="252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135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90" t="s">
        <v>136</v>
      </c>
      <c r="D11" s="161"/>
      <c r="E11" s="162">
        <v>0.14399999999999999</v>
      </c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51"/>
      <c r="Z11" s="151"/>
      <c r="AA11" s="151"/>
      <c r="AB11" s="151"/>
      <c r="AC11" s="151"/>
      <c r="AD11" s="151"/>
      <c r="AE11" s="151"/>
      <c r="AF11" s="151"/>
      <c r="AG11" s="151" t="s">
        <v>137</v>
      </c>
      <c r="AH11" s="151">
        <v>5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x14ac:dyDescent="0.2">
      <c r="A12" s="166" t="s">
        <v>125</v>
      </c>
      <c r="B12" s="167" t="s">
        <v>70</v>
      </c>
      <c r="C12" s="188" t="s">
        <v>71</v>
      </c>
      <c r="D12" s="168"/>
      <c r="E12" s="169"/>
      <c r="F12" s="170"/>
      <c r="G12" s="170">
        <f>SUMIF(AG13:AG14,"&lt;&gt;NOR",G13:G14)</f>
        <v>0</v>
      </c>
      <c r="H12" s="170"/>
      <c r="I12" s="170">
        <f>SUM(I13:I14)</f>
        <v>0</v>
      </c>
      <c r="J12" s="170"/>
      <c r="K12" s="170">
        <f>SUM(K13:K14)</f>
        <v>0</v>
      </c>
      <c r="L12" s="170"/>
      <c r="M12" s="170">
        <f>SUM(M13:M14)</f>
        <v>0</v>
      </c>
      <c r="N12" s="170"/>
      <c r="O12" s="170">
        <f>SUM(O13:O14)</f>
        <v>0.13</v>
      </c>
      <c r="P12" s="170"/>
      <c r="Q12" s="170">
        <f>SUM(Q13:Q14)</f>
        <v>0</v>
      </c>
      <c r="R12" s="170"/>
      <c r="S12" s="170"/>
      <c r="T12" s="171"/>
      <c r="U12" s="165"/>
      <c r="V12" s="165">
        <f>SUM(V13:V14)</f>
        <v>2.63</v>
      </c>
      <c r="W12" s="165"/>
      <c r="X12" s="165"/>
      <c r="AG12" t="s">
        <v>126</v>
      </c>
    </row>
    <row r="13" spans="1:60" outlineLevel="1" x14ac:dyDescent="0.2">
      <c r="A13" s="172">
        <v>2</v>
      </c>
      <c r="B13" s="173" t="s">
        <v>138</v>
      </c>
      <c r="C13" s="189" t="s">
        <v>139</v>
      </c>
      <c r="D13" s="174" t="s">
        <v>140</v>
      </c>
      <c r="E13" s="175">
        <v>3</v>
      </c>
      <c r="F13" s="176"/>
      <c r="G13" s="177">
        <f>ROUND(E13*F13,2)</f>
        <v>0</v>
      </c>
      <c r="H13" s="176"/>
      <c r="I13" s="177">
        <f>ROUND(E13*H13,2)</f>
        <v>0</v>
      </c>
      <c r="J13" s="176"/>
      <c r="K13" s="177">
        <f>ROUND(E13*J13,2)</f>
        <v>0</v>
      </c>
      <c r="L13" s="177">
        <v>21</v>
      </c>
      <c r="M13" s="177">
        <f>G13*(1+L13/100)</f>
        <v>0</v>
      </c>
      <c r="N13" s="177">
        <v>4.3049999999999998E-2</v>
      </c>
      <c r="O13" s="177">
        <f>ROUND(E13*N13,2)</f>
        <v>0.13</v>
      </c>
      <c r="P13" s="177">
        <v>0</v>
      </c>
      <c r="Q13" s="177">
        <f>ROUND(E13*P13,2)</f>
        <v>0</v>
      </c>
      <c r="R13" s="177" t="s">
        <v>141</v>
      </c>
      <c r="S13" s="177" t="s">
        <v>131</v>
      </c>
      <c r="T13" s="178" t="s">
        <v>131</v>
      </c>
      <c r="U13" s="160">
        <v>0.87802999999999998</v>
      </c>
      <c r="V13" s="160">
        <f>ROUND(E13*U13,2)</f>
        <v>2.63</v>
      </c>
      <c r="W13" s="160"/>
      <c r="X13" s="160" t="s">
        <v>132</v>
      </c>
      <c r="Y13" s="151"/>
      <c r="Z13" s="151"/>
      <c r="AA13" s="151"/>
      <c r="AB13" s="151"/>
      <c r="AC13" s="151"/>
      <c r="AD13" s="151"/>
      <c r="AE13" s="151"/>
      <c r="AF13" s="151"/>
      <c r="AG13" s="151" t="s">
        <v>133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251" t="s">
        <v>142</v>
      </c>
      <c r="D14" s="252"/>
      <c r="E14" s="252"/>
      <c r="F14" s="252"/>
      <c r="G14" s="252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51"/>
      <c r="Z14" s="151"/>
      <c r="AA14" s="151"/>
      <c r="AB14" s="151"/>
      <c r="AC14" s="151"/>
      <c r="AD14" s="151"/>
      <c r="AE14" s="151"/>
      <c r="AF14" s="151"/>
      <c r="AG14" s="151" t="s">
        <v>135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79" t="str">
        <f>C14</f>
        <v>jakoukoliv maltou, z pomocného pracovního lešení o výšce podlahy do 1900 mm a pro zatížení do 1,5 kPa,</v>
      </c>
      <c r="BB14" s="151"/>
      <c r="BC14" s="151"/>
      <c r="BD14" s="151"/>
      <c r="BE14" s="151"/>
      <c r="BF14" s="151"/>
      <c r="BG14" s="151"/>
      <c r="BH14" s="151"/>
    </row>
    <row r="15" spans="1:60" x14ac:dyDescent="0.2">
      <c r="A15" s="166" t="s">
        <v>125</v>
      </c>
      <c r="B15" s="167" t="s">
        <v>72</v>
      </c>
      <c r="C15" s="188" t="s">
        <v>73</v>
      </c>
      <c r="D15" s="168"/>
      <c r="E15" s="169"/>
      <c r="F15" s="170"/>
      <c r="G15" s="170">
        <f>SUMIF(AG16:AG18,"&lt;&gt;NOR",G16:G18)</f>
        <v>0</v>
      </c>
      <c r="H15" s="170"/>
      <c r="I15" s="170">
        <f>SUM(I16:I18)</f>
        <v>0</v>
      </c>
      <c r="J15" s="170"/>
      <c r="K15" s="170">
        <f>SUM(K16:K18)</f>
        <v>0</v>
      </c>
      <c r="L15" s="170"/>
      <c r="M15" s="170">
        <f>SUM(M16:M18)</f>
        <v>0</v>
      </c>
      <c r="N15" s="170"/>
      <c r="O15" s="170">
        <f>SUM(O16:O18)</f>
        <v>0</v>
      </c>
      <c r="P15" s="170"/>
      <c r="Q15" s="170">
        <f>SUM(Q16:Q18)</f>
        <v>0.24</v>
      </c>
      <c r="R15" s="170"/>
      <c r="S15" s="170"/>
      <c r="T15" s="171"/>
      <c r="U15" s="165"/>
      <c r="V15" s="165">
        <f>SUM(V16:V18)</f>
        <v>0.4</v>
      </c>
      <c r="W15" s="165"/>
      <c r="X15" s="165"/>
      <c r="AG15" t="s">
        <v>126</v>
      </c>
    </row>
    <row r="16" spans="1:60" ht="22.5" outlineLevel="1" x14ac:dyDescent="0.2">
      <c r="A16" s="172">
        <v>3</v>
      </c>
      <c r="B16" s="173" t="s">
        <v>143</v>
      </c>
      <c r="C16" s="189" t="s">
        <v>144</v>
      </c>
      <c r="D16" s="174" t="s">
        <v>129</v>
      </c>
      <c r="E16" s="175">
        <v>0.14399999999999999</v>
      </c>
      <c r="F16" s="176"/>
      <c r="G16" s="177">
        <f>ROUND(E16*F16,2)</f>
        <v>0</v>
      </c>
      <c r="H16" s="176"/>
      <c r="I16" s="177">
        <f>ROUND(E16*H16,2)</f>
        <v>0</v>
      </c>
      <c r="J16" s="176"/>
      <c r="K16" s="177">
        <f>ROUND(E16*J16,2)</f>
        <v>0</v>
      </c>
      <c r="L16" s="177">
        <v>21</v>
      </c>
      <c r="M16" s="177">
        <f>G16*(1+L16/100)</f>
        <v>0</v>
      </c>
      <c r="N16" s="177">
        <v>0</v>
      </c>
      <c r="O16" s="177">
        <f>ROUND(E16*N16,2)</f>
        <v>0</v>
      </c>
      <c r="P16" s="177">
        <v>1.671</v>
      </c>
      <c r="Q16" s="177">
        <f>ROUND(E16*P16,2)</f>
        <v>0.24</v>
      </c>
      <c r="R16" s="177" t="s">
        <v>145</v>
      </c>
      <c r="S16" s="177" t="s">
        <v>131</v>
      </c>
      <c r="T16" s="178" t="s">
        <v>131</v>
      </c>
      <c r="U16" s="160">
        <v>2.79</v>
      </c>
      <c r="V16" s="160">
        <f>ROUND(E16*U16,2)</f>
        <v>0.4</v>
      </c>
      <c r="W16" s="160"/>
      <c r="X16" s="160" t="s">
        <v>132</v>
      </c>
      <c r="Y16" s="151"/>
      <c r="Z16" s="151"/>
      <c r="AA16" s="151"/>
      <c r="AB16" s="151"/>
      <c r="AC16" s="151"/>
      <c r="AD16" s="151"/>
      <c r="AE16" s="151"/>
      <c r="AF16" s="151"/>
      <c r="AG16" s="151" t="s">
        <v>133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158"/>
      <c r="B17" s="159"/>
      <c r="C17" s="251" t="s">
        <v>146</v>
      </c>
      <c r="D17" s="252"/>
      <c r="E17" s="252"/>
      <c r="F17" s="252"/>
      <c r="G17" s="252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51"/>
      <c r="Z17" s="151"/>
      <c r="AA17" s="151"/>
      <c r="AB17" s="151"/>
      <c r="AC17" s="151"/>
      <c r="AD17" s="151"/>
      <c r="AE17" s="151"/>
      <c r="AF17" s="151"/>
      <c r="AG17" s="151" t="s">
        <v>135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79" t="str">
        <f>C17</f>
        <v>nebo vybourání otvorů průřezové plochy přes 4 m2 ve zdivu nadzákladovém, včetně pomocného lešení o výšce podlahy do 1900 mm a pro zatížení do 1,5 kPa  (150 kg/m2)</v>
      </c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90" t="s">
        <v>147</v>
      </c>
      <c r="D18" s="161"/>
      <c r="E18" s="162">
        <v>0.14399999999999999</v>
      </c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51"/>
      <c r="Z18" s="151"/>
      <c r="AA18" s="151"/>
      <c r="AB18" s="151"/>
      <c r="AC18" s="151"/>
      <c r="AD18" s="151"/>
      <c r="AE18" s="151"/>
      <c r="AF18" s="151"/>
      <c r="AG18" s="151" t="s">
        <v>137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x14ac:dyDescent="0.2">
      <c r="A19" s="166" t="s">
        <v>125</v>
      </c>
      <c r="B19" s="167" t="s">
        <v>74</v>
      </c>
      <c r="C19" s="188" t="s">
        <v>75</v>
      </c>
      <c r="D19" s="168"/>
      <c r="E19" s="169"/>
      <c r="F19" s="170"/>
      <c r="G19" s="170">
        <f>SUMIF(AG20:AG55,"&lt;&gt;NOR",G20:G55)</f>
        <v>0</v>
      </c>
      <c r="H19" s="170"/>
      <c r="I19" s="170">
        <f>SUM(I20:I55)</f>
        <v>0</v>
      </c>
      <c r="J19" s="170"/>
      <c r="K19" s="170">
        <f>SUM(K20:K55)</f>
        <v>0</v>
      </c>
      <c r="L19" s="170"/>
      <c r="M19" s="170">
        <f>SUM(M20:M55)</f>
        <v>0</v>
      </c>
      <c r="N19" s="170"/>
      <c r="O19" s="170">
        <f>SUM(O20:O55)</f>
        <v>0.02</v>
      </c>
      <c r="P19" s="170"/>
      <c r="Q19" s="170">
        <f>SUM(Q20:Q55)</f>
        <v>0</v>
      </c>
      <c r="R19" s="170"/>
      <c r="S19" s="170"/>
      <c r="T19" s="171"/>
      <c r="U19" s="165"/>
      <c r="V19" s="165">
        <f>SUM(V20:V55)</f>
        <v>1.78</v>
      </c>
      <c r="W19" s="165"/>
      <c r="X19" s="165"/>
      <c r="AG19" t="s">
        <v>126</v>
      </c>
    </row>
    <row r="20" spans="1:60" ht="22.5" outlineLevel="1" x14ac:dyDescent="0.2">
      <c r="A20" s="172">
        <v>4</v>
      </c>
      <c r="B20" s="173" t="s">
        <v>148</v>
      </c>
      <c r="C20" s="189" t="s">
        <v>149</v>
      </c>
      <c r="D20" s="174" t="s">
        <v>150</v>
      </c>
      <c r="E20" s="175">
        <v>8.8000000000000007</v>
      </c>
      <c r="F20" s="176"/>
      <c r="G20" s="177">
        <f>ROUND(E20*F20,2)</f>
        <v>0</v>
      </c>
      <c r="H20" s="176"/>
      <c r="I20" s="177">
        <f>ROUND(E20*H20,2)</f>
        <v>0</v>
      </c>
      <c r="J20" s="176"/>
      <c r="K20" s="177">
        <f>ROUND(E20*J20,2)</f>
        <v>0</v>
      </c>
      <c r="L20" s="177">
        <v>21</v>
      </c>
      <c r="M20" s="177">
        <f>G20*(1+L20/100)</f>
        <v>0</v>
      </c>
      <c r="N20" s="177">
        <v>6.0000000000000002E-5</v>
      </c>
      <c r="O20" s="177">
        <f>ROUND(E20*N20,2)</f>
        <v>0</v>
      </c>
      <c r="P20" s="177">
        <v>0</v>
      </c>
      <c r="Q20" s="177">
        <f>ROUND(E20*P20,2)</f>
        <v>0</v>
      </c>
      <c r="R20" s="177" t="s">
        <v>151</v>
      </c>
      <c r="S20" s="177" t="s">
        <v>131</v>
      </c>
      <c r="T20" s="178" t="s">
        <v>131</v>
      </c>
      <c r="U20" s="160">
        <v>0.129</v>
      </c>
      <c r="V20" s="160">
        <f>ROUND(E20*U20,2)</f>
        <v>1.1399999999999999</v>
      </c>
      <c r="W20" s="160"/>
      <c r="X20" s="160" t="s">
        <v>132</v>
      </c>
      <c r="Y20" s="151"/>
      <c r="Z20" s="151"/>
      <c r="AA20" s="151"/>
      <c r="AB20" s="151"/>
      <c r="AC20" s="151"/>
      <c r="AD20" s="151"/>
      <c r="AE20" s="151"/>
      <c r="AF20" s="151"/>
      <c r="AG20" s="151" t="s">
        <v>133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90" t="s">
        <v>152</v>
      </c>
      <c r="D21" s="161"/>
      <c r="E21" s="162">
        <v>8.8000000000000007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51"/>
      <c r="Z21" s="151"/>
      <c r="AA21" s="151"/>
      <c r="AB21" s="151"/>
      <c r="AC21" s="151"/>
      <c r="AD21" s="151"/>
      <c r="AE21" s="151"/>
      <c r="AF21" s="151"/>
      <c r="AG21" s="151" t="s">
        <v>137</v>
      </c>
      <c r="AH21" s="151">
        <v>5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2.5" outlineLevel="1" x14ac:dyDescent="0.2">
      <c r="A22" s="172">
        <v>5</v>
      </c>
      <c r="B22" s="173" t="s">
        <v>153</v>
      </c>
      <c r="C22" s="189" t="s">
        <v>154</v>
      </c>
      <c r="D22" s="174" t="s">
        <v>150</v>
      </c>
      <c r="E22" s="175">
        <v>4.4000000000000004</v>
      </c>
      <c r="F22" s="176"/>
      <c r="G22" s="177">
        <f>ROUND(E22*F22,2)</f>
        <v>0</v>
      </c>
      <c r="H22" s="176"/>
      <c r="I22" s="177">
        <f>ROUND(E22*H22,2)</f>
        <v>0</v>
      </c>
      <c r="J22" s="176"/>
      <c r="K22" s="177">
        <f>ROUND(E22*J22,2)</f>
        <v>0</v>
      </c>
      <c r="L22" s="177">
        <v>21</v>
      </c>
      <c r="M22" s="177">
        <f>G22*(1+L22/100)</f>
        <v>0</v>
      </c>
      <c r="N22" s="177">
        <v>6.9999999999999994E-5</v>
      </c>
      <c r="O22" s="177">
        <f>ROUND(E22*N22,2)</f>
        <v>0</v>
      </c>
      <c r="P22" s="177">
        <v>0</v>
      </c>
      <c r="Q22" s="177">
        <f>ROUND(E22*P22,2)</f>
        <v>0</v>
      </c>
      <c r="R22" s="177" t="s">
        <v>151</v>
      </c>
      <c r="S22" s="177" t="s">
        <v>131</v>
      </c>
      <c r="T22" s="178" t="s">
        <v>131</v>
      </c>
      <c r="U22" s="160">
        <v>0.129</v>
      </c>
      <c r="V22" s="160">
        <f>ROUND(E22*U22,2)</f>
        <v>0.56999999999999995</v>
      </c>
      <c r="W22" s="160"/>
      <c r="X22" s="160" t="s">
        <v>132</v>
      </c>
      <c r="Y22" s="151"/>
      <c r="Z22" s="151"/>
      <c r="AA22" s="151"/>
      <c r="AB22" s="151"/>
      <c r="AC22" s="151"/>
      <c r="AD22" s="151"/>
      <c r="AE22" s="151"/>
      <c r="AF22" s="151"/>
      <c r="AG22" s="151" t="s">
        <v>133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90" t="s">
        <v>155</v>
      </c>
      <c r="D23" s="161"/>
      <c r="E23" s="162">
        <v>4.4000000000000004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51"/>
      <c r="Z23" s="151"/>
      <c r="AA23" s="151"/>
      <c r="AB23" s="151"/>
      <c r="AC23" s="151"/>
      <c r="AD23" s="151"/>
      <c r="AE23" s="151"/>
      <c r="AF23" s="151"/>
      <c r="AG23" s="151" t="s">
        <v>137</v>
      </c>
      <c r="AH23" s="151">
        <v>5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33.75" outlineLevel="1" x14ac:dyDescent="0.2">
      <c r="A24" s="172">
        <v>6</v>
      </c>
      <c r="B24" s="173" t="s">
        <v>156</v>
      </c>
      <c r="C24" s="189" t="s">
        <v>157</v>
      </c>
      <c r="D24" s="174" t="s">
        <v>150</v>
      </c>
      <c r="E24" s="175">
        <v>10.5</v>
      </c>
      <c r="F24" s="176"/>
      <c r="G24" s="177">
        <f>ROUND(E24*F24,2)</f>
        <v>0</v>
      </c>
      <c r="H24" s="176"/>
      <c r="I24" s="177">
        <f>ROUND(E24*H24,2)</f>
        <v>0</v>
      </c>
      <c r="J24" s="176"/>
      <c r="K24" s="177">
        <f>ROUND(E24*J24,2)</f>
        <v>0</v>
      </c>
      <c r="L24" s="177">
        <v>21</v>
      </c>
      <c r="M24" s="177">
        <f>G24*(1+L24/100)</f>
        <v>0</v>
      </c>
      <c r="N24" s="177">
        <v>3.1E-4</v>
      </c>
      <c r="O24" s="177">
        <f>ROUND(E24*N24,2)</f>
        <v>0</v>
      </c>
      <c r="P24" s="177">
        <v>0</v>
      </c>
      <c r="Q24" s="177">
        <f>ROUND(E24*P24,2)</f>
        <v>0</v>
      </c>
      <c r="R24" s="177" t="s">
        <v>158</v>
      </c>
      <c r="S24" s="177" t="s">
        <v>131</v>
      </c>
      <c r="T24" s="178" t="s">
        <v>131</v>
      </c>
      <c r="U24" s="160">
        <v>0</v>
      </c>
      <c r="V24" s="160">
        <f>ROUND(E24*U24,2)</f>
        <v>0</v>
      </c>
      <c r="W24" s="160"/>
      <c r="X24" s="160" t="s">
        <v>159</v>
      </c>
      <c r="Y24" s="151"/>
      <c r="Z24" s="151"/>
      <c r="AA24" s="151"/>
      <c r="AB24" s="151"/>
      <c r="AC24" s="151"/>
      <c r="AD24" s="151"/>
      <c r="AE24" s="151"/>
      <c r="AF24" s="151"/>
      <c r="AG24" s="151" t="s">
        <v>160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190" t="s">
        <v>161</v>
      </c>
      <c r="D25" s="161"/>
      <c r="E25" s="162">
        <v>10</v>
      </c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51"/>
      <c r="Z25" s="151"/>
      <c r="AA25" s="151"/>
      <c r="AB25" s="151"/>
      <c r="AC25" s="151"/>
      <c r="AD25" s="151"/>
      <c r="AE25" s="151"/>
      <c r="AF25" s="151"/>
      <c r="AG25" s="151" t="s">
        <v>137</v>
      </c>
      <c r="AH25" s="151">
        <v>5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191" t="s">
        <v>162</v>
      </c>
      <c r="D26" s="163"/>
      <c r="E26" s="164">
        <v>0.5</v>
      </c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1"/>
      <c r="Z26" s="151"/>
      <c r="AA26" s="151"/>
      <c r="AB26" s="151"/>
      <c r="AC26" s="151"/>
      <c r="AD26" s="151"/>
      <c r="AE26" s="151"/>
      <c r="AF26" s="151"/>
      <c r="AG26" s="151" t="s">
        <v>137</v>
      </c>
      <c r="AH26" s="151">
        <v>4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ht="33.75" outlineLevel="1" x14ac:dyDescent="0.2">
      <c r="A27" s="172">
        <v>7</v>
      </c>
      <c r="B27" s="173" t="s">
        <v>163</v>
      </c>
      <c r="C27" s="189" t="s">
        <v>164</v>
      </c>
      <c r="D27" s="174" t="s">
        <v>150</v>
      </c>
      <c r="E27" s="175">
        <v>12.6</v>
      </c>
      <c r="F27" s="176"/>
      <c r="G27" s="177">
        <f>ROUND(E27*F27,2)</f>
        <v>0</v>
      </c>
      <c r="H27" s="176"/>
      <c r="I27" s="177">
        <f>ROUND(E27*H27,2)</f>
        <v>0</v>
      </c>
      <c r="J27" s="176"/>
      <c r="K27" s="177">
        <f>ROUND(E27*J27,2)</f>
        <v>0</v>
      </c>
      <c r="L27" s="177">
        <v>21</v>
      </c>
      <c r="M27" s="177">
        <f>G27*(1+L27/100)</f>
        <v>0</v>
      </c>
      <c r="N27" s="177">
        <v>1.0300000000000001E-3</v>
      </c>
      <c r="O27" s="177">
        <f>ROUND(E27*N27,2)</f>
        <v>0.01</v>
      </c>
      <c r="P27" s="177">
        <v>0</v>
      </c>
      <c r="Q27" s="177">
        <f>ROUND(E27*P27,2)</f>
        <v>0</v>
      </c>
      <c r="R27" s="177" t="s">
        <v>158</v>
      </c>
      <c r="S27" s="177" t="s">
        <v>131</v>
      </c>
      <c r="T27" s="178" t="s">
        <v>131</v>
      </c>
      <c r="U27" s="160">
        <v>0</v>
      </c>
      <c r="V27" s="160">
        <f>ROUND(E27*U27,2)</f>
        <v>0</v>
      </c>
      <c r="W27" s="160"/>
      <c r="X27" s="160" t="s">
        <v>159</v>
      </c>
      <c r="Y27" s="151"/>
      <c r="Z27" s="151"/>
      <c r="AA27" s="151"/>
      <c r="AB27" s="151"/>
      <c r="AC27" s="151"/>
      <c r="AD27" s="151"/>
      <c r="AE27" s="151"/>
      <c r="AF27" s="151"/>
      <c r="AG27" s="151" t="s">
        <v>160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90" t="s">
        <v>165</v>
      </c>
      <c r="D28" s="161"/>
      <c r="E28" s="162">
        <v>12</v>
      </c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51"/>
      <c r="Z28" s="151"/>
      <c r="AA28" s="151"/>
      <c r="AB28" s="151"/>
      <c r="AC28" s="151"/>
      <c r="AD28" s="151"/>
      <c r="AE28" s="151"/>
      <c r="AF28" s="151"/>
      <c r="AG28" s="151" t="s">
        <v>137</v>
      </c>
      <c r="AH28" s="151">
        <v>5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91" t="s">
        <v>162</v>
      </c>
      <c r="D29" s="163"/>
      <c r="E29" s="164">
        <v>0.6</v>
      </c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51"/>
      <c r="Z29" s="151"/>
      <c r="AA29" s="151"/>
      <c r="AB29" s="151"/>
      <c r="AC29" s="151"/>
      <c r="AD29" s="151"/>
      <c r="AE29" s="151"/>
      <c r="AF29" s="151"/>
      <c r="AG29" s="151" t="s">
        <v>137</v>
      </c>
      <c r="AH29" s="151">
        <v>4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33.75" outlineLevel="1" x14ac:dyDescent="0.2">
      <c r="A30" s="172">
        <v>8</v>
      </c>
      <c r="B30" s="173" t="s">
        <v>166</v>
      </c>
      <c r="C30" s="189" t="s">
        <v>167</v>
      </c>
      <c r="D30" s="174" t="s">
        <v>150</v>
      </c>
      <c r="E30" s="175">
        <v>4.2</v>
      </c>
      <c r="F30" s="176"/>
      <c r="G30" s="177">
        <f>ROUND(E30*F30,2)</f>
        <v>0</v>
      </c>
      <c r="H30" s="176"/>
      <c r="I30" s="177">
        <f>ROUND(E30*H30,2)</f>
        <v>0</v>
      </c>
      <c r="J30" s="176"/>
      <c r="K30" s="177">
        <f>ROUND(E30*J30,2)</f>
        <v>0</v>
      </c>
      <c r="L30" s="177">
        <v>21</v>
      </c>
      <c r="M30" s="177">
        <f>G30*(1+L30/100)</f>
        <v>0</v>
      </c>
      <c r="N30" s="177">
        <v>1.17E-3</v>
      </c>
      <c r="O30" s="177">
        <f>ROUND(E30*N30,2)</f>
        <v>0</v>
      </c>
      <c r="P30" s="177">
        <v>0</v>
      </c>
      <c r="Q30" s="177">
        <f>ROUND(E30*P30,2)</f>
        <v>0</v>
      </c>
      <c r="R30" s="177" t="s">
        <v>158</v>
      </c>
      <c r="S30" s="177" t="s">
        <v>131</v>
      </c>
      <c r="T30" s="178" t="s">
        <v>131</v>
      </c>
      <c r="U30" s="160">
        <v>0</v>
      </c>
      <c r="V30" s="160">
        <f>ROUND(E30*U30,2)</f>
        <v>0</v>
      </c>
      <c r="W30" s="160"/>
      <c r="X30" s="160" t="s">
        <v>159</v>
      </c>
      <c r="Y30" s="151"/>
      <c r="Z30" s="151"/>
      <c r="AA30" s="151"/>
      <c r="AB30" s="151"/>
      <c r="AC30" s="151"/>
      <c r="AD30" s="151"/>
      <c r="AE30" s="151"/>
      <c r="AF30" s="151"/>
      <c r="AG30" s="151" t="s">
        <v>160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190" t="s">
        <v>168</v>
      </c>
      <c r="D31" s="161"/>
      <c r="E31" s="162">
        <v>4</v>
      </c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51"/>
      <c r="Z31" s="151"/>
      <c r="AA31" s="151"/>
      <c r="AB31" s="151"/>
      <c r="AC31" s="151"/>
      <c r="AD31" s="151"/>
      <c r="AE31" s="151"/>
      <c r="AF31" s="151"/>
      <c r="AG31" s="151" t="s">
        <v>137</v>
      </c>
      <c r="AH31" s="151">
        <v>5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91" t="s">
        <v>162</v>
      </c>
      <c r="D32" s="163"/>
      <c r="E32" s="164">
        <v>0.2</v>
      </c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51"/>
      <c r="Z32" s="151"/>
      <c r="AA32" s="151"/>
      <c r="AB32" s="151"/>
      <c r="AC32" s="151"/>
      <c r="AD32" s="151"/>
      <c r="AE32" s="151"/>
      <c r="AF32" s="151"/>
      <c r="AG32" s="151" t="s">
        <v>137</v>
      </c>
      <c r="AH32" s="151">
        <v>4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22.5" outlineLevel="1" x14ac:dyDescent="0.2">
      <c r="A33" s="172">
        <v>9</v>
      </c>
      <c r="B33" s="173" t="s">
        <v>169</v>
      </c>
      <c r="C33" s="189" t="s">
        <v>170</v>
      </c>
      <c r="D33" s="174" t="s">
        <v>150</v>
      </c>
      <c r="E33" s="175">
        <v>24.3</v>
      </c>
      <c r="F33" s="176"/>
      <c r="G33" s="177">
        <f>ROUND(E33*F33,2)</f>
        <v>0</v>
      </c>
      <c r="H33" s="176"/>
      <c r="I33" s="177">
        <f>ROUND(E33*H33,2)</f>
        <v>0</v>
      </c>
      <c r="J33" s="176"/>
      <c r="K33" s="177">
        <f>ROUND(E33*J33,2)</f>
        <v>0</v>
      </c>
      <c r="L33" s="177">
        <v>21</v>
      </c>
      <c r="M33" s="177">
        <f>G33*(1+L33/100)</f>
        <v>0</v>
      </c>
      <c r="N33" s="177">
        <v>2.0000000000000001E-4</v>
      </c>
      <c r="O33" s="177">
        <f>ROUND(E33*N33,2)</f>
        <v>0</v>
      </c>
      <c r="P33" s="177">
        <v>0</v>
      </c>
      <c r="Q33" s="177">
        <f>ROUND(E33*P33,2)</f>
        <v>0</v>
      </c>
      <c r="R33" s="177"/>
      <c r="S33" s="177" t="s">
        <v>171</v>
      </c>
      <c r="T33" s="178" t="s">
        <v>172</v>
      </c>
      <c r="U33" s="160">
        <v>0</v>
      </c>
      <c r="V33" s="160">
        <f>ROUND(E33*U33,2)</f>
        <v>0</v>
      </c>
      <c r="W33" s="160"/>
      <c r="X33" s="160" t="s">
        <v>132</v>
      </c>
      <c r="Y33" s="151"/>
      <c r="Z33" s="151"/>
      <c r="AA33" s="151"/>
      <c r="AB33" s="151"/>
      <c r="AC33" s="151"/>
      <c r="AD33" s="151"/>
      <c r="AE33" s="151"/>
      <c r="AF33" s="151"/>
      <c r="AG33" s="151" t="s">
        <v>133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190" t="s">
        <v>173</v>
      </c>
      <c r="D34" s="161"/>
      <c r="E34" s="162">
        <v>10.5</v>
      </c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51"/>
      <c r="Z34" s="151"/>
      <c r="AA34" s="151"/>
      <c r="AB34" s="151"/>
      <c r="AC34" s="151"/>
      <c r="AD34" s="151"/>
      <c r="AE34" s="151"/>
      <c r="AF34" s="151"/>
      <c r="AG34" s="151" t="s">
        <v>137</v>
      </c>
      <c r="AH34" s="151">
        <v>5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190" t="s">
        <v>174</v>
      </c>
      <c r="D35" s="161"/>
      <c r="E35" s="162">
        <v>12.6</v>
      </c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51"/>
      <c r="Z35" s="151"/>
      <c r="AA35" s="151"/>
      <c r="AB35" s="151"/>
      <c r="AC35" s="151"/>
      <c r="AD35" s="151"/>
      <c r="AE35" s="151"/>
      <c r="AF35" s="151"/>
      <c r="AG35" s="151" t="s">
        <v>137</v>
      </c>
      <c r="AH35" s="151">
        <v>5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190" t="s">
        <v>175</v>
      </c>
      <c r="D36" s="161"/>
      <c r="E36" s="162">
        <v>4.2</v>
      </c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51"/>
      <c r="Z36" s="151"/>
      <c r="AA36" s="151"/>
      <c r="AB36" s="151"/>
      <c r="AC36" s="151"/>
      <c r="AD36" s="151"/>
      <c r="AE36" s="151"/>
      <c r="AF36" s="151"/>
      <c r="AG36" s="151" t="s">
        <v>137</v>
      </c>
      <c r="AH36" s="151">
        <v>5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90" t="s">
        <v>176</v>
      </c>
      <c r="D37" s="161"/>
      <c r="E37" s="162">
        <v>-3</v>
      </c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51"/>
      <c r="Z37" s="151"/>
      <c r="AA37" s="151"/>
      <c r="AB37" s="151"/>
      <c r="AC37" s="151"/>
      <c r="AD37" s="151"/>
      <c r="AE37" s="151"/>
      <c r="AF37" s="151"/>
      <c r="AG37" s="151" t="s">
        <v>137</v>
      </c>
      <c r="AH37" s="151">
        <v>5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22.5" outlineLevel="1" x14ac:dyDescent="0.2">
      <c r="A38" s="180">
        <v>10</v>
      </c>
      <c r="B38" s="181" t="s">
        <v>177</v>
      </c>
      <c r="C38" s="192" t="s">
        <v>178</v>
      </c>
      <c r="D38" s="182" t="s">
        <v>150</v>
      </c>
      <c r="E38" s="183">
        <v>3</v>
      </c>
      <c r="F38" s="184"/>
      <c r="G38" s="185">
        <f>ROUND(E38*F38,2)</f>
        <v>0</v>
      </c>
      <c r="H38" s="184"/>
      <c r="I38" s="185">
        <f>ROUND(E38*H38,2)</f>
        <v>0</v>
      </c>
      <c r="J38" s="184"/>
      <c r="K38" s="185">
        <f>ROUND(E38*J38,2)</f>
        <v>0</v>
      </c>
      <c r="L38" s="185">
        <v>21</v>
      </c>
      <c r="M38" s="185">
        <f>G38*(1+L38/100)</f>
        <v>0</v>
      </c>
      <c r="N38" s="185">
        <v>2.9999999999999997E-4</v>
      </c>
      <c r="O38" s="185">
        <f>ROUND(E38*N38,2)</f>
        <v>0</v>
      </c>
      <c r="P38" s="185">
        <v>0</v>
      </c>
      <c r="Q38" s="185">
        <f>ROUND(E38*P38,2)</f>
        <v>0</v>
      </c>
      <c r="R38" s="185"/>
      <c r="S38" s="185" t="s">
        <v>171</v>
      </c>
      <c r="T38" s="186" t="s">
        <v>172</v>
      </c>
      <c r="U38" s="160">
        <v>0</v>
      </c>
      <c r="V38" s="160">
        <f>ROUND(E38*U38,2)</f>
        <v>0</v>
      </c>
      <c r="W38" s="160"/>
      <c r="X38" s="160" t="s">
        <v>132</v>
      </c>
      <c r="Y38" s="151"/>
      <c r="Z38" s="151"/>
      <c r="AA38" s="151"/>
      <c r="AB38" s="151"/>
      <c r="AC38" s="151"/>
      <c r="AD38" s="151"/>
      <c r="AE38" s="151"/>
      <c r="AF38" s="151"/>
      <c r="AG38" s="151" t="s">
        <v>133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72">
        <v>11</v>
      </c>
      <c r="B39" s="173" t="s">
        <v>179</v>
      </c>
      <c r="C39" s="189" t="s">
        <v>180</v>
      </c>
      <c r="D39" s="174" t="s">
        <v>140</v>
      </c>
      <c r="E39" s="175">
        <v>13</v>
      </c>
      <c r="F39" s="176"/>
      <c r="G39" s="177">
        <f>ROUND(E39*F39,2)</f>
        <v>0</v>
      </c>
      <c r="H39" s="176"/>
      <c r="I39" s="177">
        <f>ROUND(E39*H39,2)</f>
        <v>0</v>
      </c>
      <c r="J39" s="176"/>
      <c r="K39" s="177">
        <f>ROUND(E39*J39,2)</f>
        <v>0</v>
      </c>
      <c r="L39" s="177">
        <v>21</v>
      </c>
      <c r="M39" s="177">
        <f>G39*(1+L39/100)</f>
        <v>0</v>
      </c>
      <c r="N39" s="177">
        <v>6.4000000000000005E-4</v>
      </c>
      <c r="O39" s="177">
        <f>ROUND(E39*N39,2)</f>
        <v>0.01</v>
      </c>
      <c r="P39" s="177">
        <v>0</v>
      </c>
      <c r="Q39" s="177">
        <f>ROUND(E39*P39,2)</f>
        <v>0</v>
      </c>
      <c r="R39" s="177"/>
      <c r="S39" s="177" t="s">
        <v>171</v>
      </c>
      <c r="T39" s="178" t="s">
        <v>181</v>
      </c>
      <c r="U39" s="160">
        <v>0</v>
      </c>
      <c r="V39" s="160">
        <f>ROUND(E39*U39,2)</f>
        <v>0</v>
      </c>
      <c r="W39" s="160"/>
      <c r="X39" s="160" t="s">
        <v>159</v>
      </c>
      <c r="Y39" s="151"/>
      <c r="Z39" s="151"/>
      <c r="AA39" s="151"/>
      <c r="AB39" s="151"/>
      <c r="AC39" s="151"/>
      <c r="AD39" s="151"/>
      <c r="AE39" s="151"/>
      <c r="AF39" s="151"/>
      <c r="AG39" s="151" t="s">
        <v>160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190" t="s">
        <v>182</v>
      </c>
      <c r="D40" s="161"/>
      <c r="E40" s="162">
        <v>9</v>
      </c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51"/>
      <c r="Z40" s="151"/>
      <c r="AA40" s="151"/>
      <c r="AB40" s="151"/>
      <c r="AC40" s="151"/>
      <c r="AD40" s="151"/>
      <c r="AE40" s="151"/>
      <c r="AF40" s="151"/>
      <c r="AG40" s="151" t="s">
        <v>137</v>
      </c>
      <c r="AH40" s="151">
        <v>5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90" t="s">
        <v>183</v>
      </c>
      <c r="D41" s="161"/>
      <c r="E41" s="162">
        <v>3</v>
      </c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51"/>
      <c r="Z41" s="151"/>
      <c r="AA41" s="151"/>
      <c r="AB41" s="151"/>
      <c r="AC41" s="151"/>
      <c r="AD41" s="151"/>
      <c r="AE41" s="151"/>
      <c r="AF41" s="151"/>
      <c r="AG41" s="151" t="s">
        <v>137</v>
      </c>
      <c r="AH41" s="151">
        <v>5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90" t="s">
        <v>184</v>
      </c>
      <c r="D42" s="161"/>
      <c r="E42" s="162">
        <v>1</v>
      </c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51"/>
      <c r="Z42" s="151"/>
      <c r="AA42" s="151"/>
      <c r="AB42" s="151"/>
      <c r="AC42" s="151"/>
      <c r="AD42" s="151"/>
      <c r="AE42" s="151"/>
      <c r="AF42" s="151"/>
      <c r="AG42" s="151" t="s">
        <v>137</v>
      </c>
      <c r="AH42" s="151">
        <v>5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72">
        <v>12</v>
      </c>
      <c r="B43" s="173" t="s">
        <v>185</v>
      </c>
      <c r="C43" s="189" t="s">
        <v>186</v>
      </c>
      <c r="D43" s="174" t="s">
        <v>140</v>
      </c>
      <c r="E43" s="175">
        <v>6</v>
      </c>
      <c r="F43" s="176"/>
      <c r="G43" s="177">
        <f>ROUND(E43*F43,2)</f>
        <v>0</v>
      </c>
      <c r="H43" s="176"/>
      <c r="I43" s="177">
        <f>ROUND(E43*H43,2)</f>
        <v>0</v>
      </c>
      <c r="J43" s="176"/>
      <c r="K43" s="177">
        <f>ROUND(E43*J43,2)</f>
        <v>0</v>
      </c>
      <c r="L43" s="177">
        <v>21</v>
      </c>
      <c r="M43" s="177">
        <f>G43*(1+L43/100)</f>
        <v>0</v>
      </c>
      <c r="N43" s="177">
        <v>6.4000000000000005E-4</v>
      </c>
      <c r="O43" s="177">
        <f>ROUND(E43*N43,2)</f>
        <v>0</v>
      </c>
      <c r="P43" s="177">
        <v>0</v>
      </c>
      <c r="Q43" s="177">
        <f>ROUND(E43*P43,2)</f>
        <v>0</v>
      </c>
      <c r="R43" s="177"/>
      <c r="S43" s="177" t="s">
        <v>171</v>
      </c>
      <c r="T43" s="178" t="s">
        <v>181</v>
      </c>
      <c r="U43" s="160">
        <v>0</v>
      </c>
      <c r="V43" s="160">
        <f>ROUND(E43*U43,2)</f>
        <v>0</v>
      </c>
      <c r="W43" s="160"/>
      <c r="X43" s="160" t="s">
        <v>159</v>
      </c>
      <c r="Y43" s="151"/>
      <c r="Z43" s="151"/>
      <c r="AA43" s="151"/>
      <c r="AB43" s="151"/>
      <c r="AC43" s="151"/>
      <c r="AD43" s="151"/>
      <c r="AE43" s="151"/>
      <c r="AF43" s="151"/>
      <c r="AG43" s="151" t="s">
        <v>160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90" t="s">
        <v>187</v>
      </c>
      <c r="D44" s="161"/>
      <c r="E44" s="162">
        <v>1</v>
      </c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51"/>
      <c r="Z44" s="151"/>
      <c r="AA44" s="151"/>
      <c r="AB44" s="151"/>
      <c r="AC44" s="151"/>
      <c r="AD44" s="151"/>
      <c r="AE44" s="151"/>
      <c r="AF44" s="151"/>
      <c r="AG44" s="151" t="s">
        <v>137</v>
      </c>
      <c r="AH44" s="151">
        <v>5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190" t="s">
        <v>188</v>
      </c>
      <c r="D45" s="161"/>
      <c r="E45" s="162">
        <v>1</v>
      </c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51"/>
      <c r="Z45" s="151"/>
      <c r="AA45" s="151"/>
      <c r="AB45" s="151"/>
      <c r="AC45" s="151"/>
      <c r="AD45" s="151"/>
      <c r="AE45" s="151"/>
      <c r="AF45" s="151"/>
      <c r="AG45" s="151" t="s">
        <v>137</v>
      </c>
      <c r="AH45" s="151">
        <v>5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/>
      <c r="B46" s="159"/>
      <c r="C46" s="190" t="s">
        <v>189</v>
      </c>
      <c r="D46" s="161"/>
      <c r="E46" s="162">
        <v>3</v>
      </c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51"/>
      <c r="Z46" s="151"/>
      <c r="AA46" s="151"/>
      <c r="AB46" s="151"/>
      <c r="AC46" s="151"/>
      <c r="AD46" s="151"/>
      <c r="AE46" s="151"/>
      <c r="AF46" s="151"/>
      <c r="AG46" s="151" t="s">
        <v>137</v>
      </c>
      <c r="AH46" s="151">
        <v>5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190" t="s">
        <v>190</v>
      </c>
      <c r="D47" s="161"/>
      <c r="E47" s="162">
        <v>1</v>
      </c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51"/>
      <c r="Z47" s="151"/>
      <c r="AA47" s="151"/>
      <c r="AB47" s="151"/>
      <c r="AC47" s="151"/>
      <c r="AD47" s="151"/>
      <c r="AE47" s="151"/>
      <c r="AF47" s="151"/>
      <c r="AG47" s="151" t="s">
        <v>137</v>
      </c>
      <c r="AH47" s="151">
        <v>5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2">
        <v>13</v>
      </c>
      <c r="B48" s="173" t="s">
        <v>191</v>
      </c>
      <c r="C48" s="189" t="s">
        <v>192</v>
      </c>
      <c r="D48" s="174" t="s">
        <v>140</v>
      </c>
      <c r="E48" s="175">
        <v>4</v>
      </c>
      <c r="F48" s="176"/>
      <c r="G48" s="177">
        <f>ROUND(E48*F48,2)</f>
        <v>0</v>
      </c>
      <c r="H48" s="176"/>
      <c r="I48" s="177">
        <f>ROUND(E48*H48,2)</f>
        <v>0</v>
      </c>
      <c r="J48" s="176"/>
      <c r="K48" s="177">
        <f>ROUND(E48*J48,2)</f>
        <v>0</v>
      </c>
      <c r="L48" s="177">
        <v>21</v>
      </c>
      <c r="M48" s="177">
        <f>G48*(1+L48/100)</f>
        <v>0</v>
      </c>
      <c r="N48" s="177">
        <v>6.4000000000000005E-4</v>
      </c>
      <c r="O48" s="177">
        <f>ROUND(E48*N48,2)</f>
        <v>0</v>
      </c>
      <c r="P48" s="177">
        <v>0</v>
      </c>
      <c r="Q48" s="177">
        <f>ROUND(E48*P48,2)</f>
        <v>0</v>
      </c>
      <c r="R48" s="177"/>
      <c r="S48" s="177" t="s">
        <v>171</v>
      </c>
      <c r="T48" s="178" t="s">
        <v>181</v>
      </c>
      <c r="U48" s="160">
        <v>0</v>
      </c>
      <c r="V48" s="160">
        <f>ROUND(E48*U48,2)</f>
        <v>0</v>
      </c>
      <c r="W48" s="160"/>
      <c r="X48" s="160" t="s">
        <v>159</v>
      </c>
      <c r="Y48" s="151"/>
      <c r="Z48" s="151"/>
      <c r="AA48" s="151"/>
      <c r="AB48" s="151"/>
      <c r="AC48" s="151"/>
      <c r="AD48" s="151"/>
      <c r="AE48" s="151"/>
      <c r="AF48" s="151"/>
      <c r="AG48" s="151" t="s">
        <v>160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190" t="s">
        <v>193</v>
      </c>
      <c r="D49" s="161"/>
      <c r="E49" s="162">
        <v>4</v>
      </c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51"/>
      <c r="Z49" s="151"/>
      <c r="AA49" s="151"/>
      <c r="AB49" s="151"/>
      <c r="AC49" s="151"/>
      <c r="AD49" s="151"/>
      <c r="AE49" s="151"/>
      <c r="AF49" s="151"/>
      <c r="AG49" s="151" t="s">
        <v>137</v>
      </c>
      <c r="AH49" s="151">
        <v>5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2">
        <v>14</v>
      </c>
      <c r="B50" s="173" t="s">
        <v>194</v>
      </c>
      <c r="C50" s="189" t="s">
        <v>195</v>
      </c>
      <c r="D50" s="174" t="s">
        <v>140</v>
      </c>
      <c r="E50" s="175">
        <v>23</v>
      </c>
      <c r="F50" s="176"/>
      <c r="G50" s="177">
        <f>ROUND(E50*F50,2)</f>
        <v>0</v>
      </c>
      <c r="H50" s="176"/>
      <c r="I50" s="177">
        <f>ROUND(E50*H50,2)</f>
        <v>0</v>
      </c>
      <c r="J50" s="176"/>
      <c r="K50" s="177">
        <f>ROUND(E50*J50,2)</f>
        <v>0</v>
      </c>
      <c r="L50" s="177">
        <v>21</v>
      </c>
      <c r="M50" s="177">
        <f>G50*(1+L50/100)</f>
        <v>0</v>
      </c>
      <c r="N50" s="177">
        <v>0</v>
      </c>
      <c r="O50" s="177">
        <f>ROUND(E50*N50,2)</f>
        <v>0</v>
      </c>
      <c r="P50" s="177">
        <v>0</v>
      </c>
      <c r="Q50" s="177">
        <f>ROUND(E50*P50,2)</f>
        <v>0</v>
      </c>
      <c r="R50" s="177"/>
      <c r="S50" s="177" t="s">
        <v>171</v>
      </c>
      <c r="T50" s="178" t="s">
        <v>181</v>
      </c>
      <c r="U50" s="160">
        <v>0</v>
      </c>
      <c r="V50" s="160">
        <f>ROUND(E50*U50,2)</f>
        <v>0</v>
      </c>
      <c r="W50" s="160"/>
      <c r="X50" s="160" t="s">
        <v>132</v>
      </c>
      <c r="Y50" s="151"/>
      <c r="Z50" s="151"/>
      <c r="AA50" s="151"/>
      <c r="AB50" s="151"/>
      <c r="AC50" s="151"/>
      <c r="AD50" s="151"/>
      <c r="AE50" s="151"/>
      <c r="AF50" s="151"/>
      <c r="AG50" s="151" t="s">
        <v>133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190" t="s">
        <v>196</v>
      </c>
      <c r="D51" s="161"/>
      <c r="E51" s="162">
        <v>13</v>
      </c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51"/>
      <c r="Z51" s="151"/>
      <c r="AA51" s="151"/>
      <c r="AB51" s="151"/>
      <c r="AC51" s="151"/>
      <c r="AD51" s="151"/>
      <c r="AE51" s="151"/>
      <c r="AF51" s="151"/>
      <c r="AG51" s="151" t="s">
        <v>137</v>
      </c>
      <c r="AH51" s="151">
        <v>5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90" t="s">
        <v>197</v>
      </c>
      <c r="D52" s="161"/>
      <c r="E52" s="162">
        <v>6</v>
      </c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51"/>
      <c r="Z52" s="151"/>
      <c r="AA52" s="151"/>
      <c r="AB52" s="151"/>
      <c r="AC52" s="151"/>
      <c r="AD52" s="151"/>
      <c r="AE52" s="151"/>
      <c r="AF52" s="151"/>
      <c r="AG52" s="151" t="s">
        <v>137</v>
      </c>
      <c r="AH52" s="151">
        <v>5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190" t="s">
        <v>198</v>
      </c>
      <c r="D53" s="161"/>
      <c r="E53" s="162">
        <v>4</v>
      </c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51"/>
      <c r="Z53" s="151"/>
      <c r="AA53" s="151"/>
      <c r="AB53" s="151"/>
      <c r="AC53" s="151"/>
      <c r="AD53" s="151"/>
      <c r="AE53" s="151"/>
      <c r="AF53" s="151"/>
      <c r="AG53" s="151" t="s">
        <v>137</v>
      </c>
      <c r="AH53" s="151">
        <v>5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2">
        <v>15</v>
      </c>
      <c r="B54" s="173" t="s">
        <v>199</v>
      </c>
      <c r="C54" s="189" t="s">
        <v>200</v>
      </c>
      <c r="D54" s="174" t="s">
        <v>201</v>
      </c>
      <c r="E54" s="175">
        <v>4.2459999999999998E-2</v>
      </c>
      <c r="F54" s="176"/>
      <c r="G54" s="177">
        <f>ROUND(E54*F54,2)</f>
        <v>0</v>
      </c>
      <c r="H54" s="176"/>
      <c r="I54" s="177">
        <f>ROUND(E54*H54,2)</f>
        <v>0</v>
      </c>
      <c r="J54" s="176"/>
      <c r="K54" s="177">
        <f>ROUND(E54*J54,2)</f>
        <v>0</v>
      </c>
      <c r="L54" s="177">
        <v>21</v>
      </c>
      <c r="M54" s="177">
        <f>G54*(1+L54/100)</f>
        <v>0</v>
      </c>
      <c r="N54" s="177">
        <v>0</v>
      </c>
      <c r="O54" s="177">
        <f>ROUND(E54*N54,2)</f>
        <v>0</v>
      </c>
      <c r="P54" s="177">
        <v>0</v>
      </c>
      <c r="Q54" s="177">
        <f>ROUND(E54*P54,2)</f>
        <v>0</v>
      </c>
      <c r="R54" s="177" t="s">
        <v>202</v>
      </c>
      <c r="S54" s="177" t="s">
        <v>131</v>
      </c>
      <c r="T54" s="178" t="s">
        <v>131</v>
      </c>
      <c r="U54" s="160">
        <v>1.74</v>
      </c>
      <c r="V54" s="160">
        <f>ROUND(E54*U54,2)</f>
        <v>7.0000000000000007E-2</v>
      </c>
      <c r="W54" s="160"/>
      <c r="X54" s="160" t="s">
        <v>203</v>
      </c>
      <c r="Y54" s="151"/>
      <c r="Z54" s="151"/>
      <c r="AA54" s="151"/>
      <c r="AB54" s="151"/>
      <c r="AC54" s="151"/>
      <c r="AD54" s="151"/>
      <c r="AE54" s="151"/>
      <c r="AF54" s="151"/>
      <c r="AG54" s="151" t="s">
        <v>204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251" t="s">
        <v>205</v>
      </c>
      <c r="D55" s="252"/>
      <c r="E55" s="252"/>
      <c r="F55" s="252"/>
      <c r="G55" s="252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51"/>
      <c r="Z55" s="151"/>
      <c r="AA55" s="151"/>
      <c r="AB55" s="151"/>
      <c r="AC55" s="151"/>
      <c r="AD55" s="151"/>
      <c r="AE55" s="151"/>
      <c r="AF55" s="151"/>
      <c r="AG55" s="151" t="s">
        <v>135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x14ac:dyDescent="0.2">
      <c r="A56" s="166" t="s">
        <v>125</v>
      </c>
      <c r="B56" s="167" t="s">
        <v>76</v>
      </c>
      <c r="C56" s="188" t="s">
        <v>77</v>
      </c>
      <c r="D56" s="168"/>
      <c r="E56" s="169"/>
      <c r="F56" s="170"/>
      <c r="G56" s="170">
        <f>SUMIF(AG57:AG60,"&lt;&gt;NOR",G57:G60)</f>
        <v>0</v>
      </c>
      <c r="H56" s="170"/>
      <c r="I56" s="170">
        <f>SUM(I57:I60)</f>
        <v>0</v>
      </c>
      <c r="J56" s="170"/>
      <c r="K56" s="170">
        <f>SUM(K57:K60)</f>
        <v>0</v>
      </c>
      <c r="L56" s="170"/>
      <c r="M56" s="170">
        <f>SUM(M57:M60)</f>
        <v>0</v>
      </c>
      <c r="N56" s="170"/>
      <c r="O56" s="170">
        <f>SUM(O57:O60)</f>
        <v>0</v>
      </c>
      <c r="P56" s="170"/>
      <c r="Q56" s="170">
        <f>SUM(Q57:Q60)</f>
        <v>0</v>
      </c>
      <c r="R56" s="170"/>
      <c r="S56" s="170"/>
      <c r="T56" s="171"/>
      <c r="U56" s="165"/>
      <c r="V56" s="165">
        <f>SUM(V57:V60)</f>
        <v>1.92</v>
      </c>
      <c r="W56" s="165"/>
      <c r="X56" s="165"/>
      <c r="AG56" t="s">
        <v>126</v>
      </c>
    </row>
    <row r="57" spans="1:60" outlineLevel="1" x14ac:dyDescent="0.2">
      <c r="A57" s="172">
        <v>16</v>
      </c>
      <c r="B57" s="173" t="s">
        <v>206</v>
      </c>
      <c r="C57" s="189" t="s">
        <v>207</v>
      </c>
      <c r="D57" s="174" t="s">
        <v>150</v>
      </c>
      <c r="E57" s="175">
        <v>6</v>
      </c>
      <c r="F57" s="176"/>
      <c r="G57" s="177">
        <f>ROUND(E57*F57,2)</f>
        <v>0</v>
      </c>
      <c r="H57" s="176"/>
      <c r="I57" s="177">
        <f>ROUND(E57*H57,2)</f>
        <v>0</v>
      </c>
      <c r="J57" s="176"/>
      <c r="K57" s="177">
        <f>ROUND(E57*J57,2)</f>
        <v>0</v>
      </c>
      <c r="L57" s="177">
        <v>21</v>
      </c>
      <c r="M57" s="177">
        <f>G57*(1+L57/100)</f>
        <v>0</v>
      </c>
      <c r="N57" s="177">
        <v>3.4000000000000002E-4</v>
      </c>
      <c r="O57" s="177">
        <f>ROUND(E57*N57,2)</f>
        <v>0</v>
      </c>
      <c r="P57" s="177">
        <v>0</v>
      </c>
      <c r="Q57" s="177">
        <f>ROUND(E57*P57,2)</f>
        <v>0</v>
      </c>
      <c r="R57" s="177" t="s">
        <v>151</v>
      </c>
      <c r="S57" s="177" t="s">
        <v>131</v>
      </c>
      <c r="T57" s="178" t="s">
        <v>131</v>
      </c>
      <c r="U57" s="160">
        <v>0.32</v>
      </c>
      <c r="V57" s="160">
        <f>ROUND(E57*U57,2)</f>
        <v>1.92</v>
      </c>
      <c r="W57" s="160"/>
      <c r="X57" s="160" t="s">
        <v>132</v>
      </c>
      <c r="Y57" s="151"/>
      <c r="Z57" s="151"/>
      <c r="AA57" s="151"/>
      <c r="AB57" s="151"/>
      <c r="AC57" s="151"/>
      <c r="AD57" s="151"/>
      <c r="AE57" s="151"/>
      <c r="AF57" s="151"/>
      <c r="AG57" s="151" t="s">
        <v>133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8"/>
      <c r="B58" s="159"/>
      <c r="C58" s="251" t="s">
        <v>208</v>
      </c>
      <c r="D58" s="252"/>
      <c r="E58" s="252"/>
      <c r="F58" s="252"/>
      <c r="G58" s="252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60"/>
      <c r="Y58" s="151"/>
      <c r="Z58" s="151"/>
      <c r="AA58" s="151"/>
      <c r="AB58" s="151"/>
      <c r="AC58" s="151"/>
      <c r="AD58" s="151"/>
      <c r="AE58" s="151"/>
      <c r="AF58" s="151"/>
      <c r="AG58" s="151" t="s">
        <v>135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2">
        <v>17</v>
      </c>
      <c r="B59" s="173" t="s">
        <v>209</v>
      </c>
      <c r="C59" s="189" t="s">
        <v>210</v>
      </c>
      <c r="D59" s="174" t="s">
        <v>201</v>
      </c>
      <c r="E59" s="175">
        <v>2.0400000000000001E-3</v>
      </c>
      <c r="F59" s="176"/>
      <c r="G59" s="177">
        <f>ROUND(E59*F59,2)</f>
        <v>0</v>
      </c>
      <c r="H59" s="176"/>
      <c r="I59" s="177">
        <f>ROUND(E59*H59,2)</f>
        <v>0</v>
      </c>
      <c r="J59" s="176"/>
      <c r="K59" s="177">
        <f>ROUND(E59*J59,2)</f>
        <v>0</v>
      </c>
      <c r="L59" s="177">
        <v>21</v>
      </c>
      <c r="M59" s="177">
        <f>G59*(1+L59/100)</f>
        <v>0</v>
      </c>
      <c r="N59" s="177">
        <v>0</v>
      </c>
      <c r="O59" s="177">
        <f>ROUND(E59*N59,2)</f>
        <v>0</v>
      </c>
      <c r="P59" s="177">
        <v>0</v>
      </c>
      <c r="Q59" s="177">
        <f>ROUND(E59*P59,2)</f>
        <v>0</v>
      </c>
      <c r="R59" s="177" t="s">
        <v>151</v>
      </c>
      <c r="S59" s="177" t="s">
        <v>131</v>
      </c>
      <c r="T59" s="178" t="s">
        <v>131</v>
      </c>
      <c r="U59" s="160">
        <v>1.47</v>
      </c>
      <c r="V59" s="160">
        <f>ROUND(E59*U59,2)</f>
        <v>0</v>
      </c>
      <c r="W59" s="160"/>
      <c r="X59" s="160" t="s">
        <v>203</v>
      </c>
      <c r="Y59" s="151"/>
      <c r="Z59" s="151"/>
      <c r="AA59" s="151"/>
      <c r="AB59" s="151"/>
      <c r="AC59" s="151"/>
      <c r="AD59" s="151"/>
      <c r="AE59" s="151"/>
      <c r="AF59" s="151"/>
      <c r="AG59" s="151" t="s">
        <v>204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251" t="s">
        <v>211</v>
      </c>
      <c r="D60" s="252"/>
      <c r="E60" s="252"/>
      <c r="F60" s="252"/>
      <c r="G60" s="252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51"/>
      <c r="Z60" s="151"/>
      <c r="AA60" s="151"/>
      <c r="AB60" s="151"/>
      <c r="AC60" s="151"/>
      <c r="AD60" s="151"/>
      <c r="AE60" s="151"/>
      <c r="AF60" s="151"/>
      <c r="AG60" s="151" t="s">
        <v>135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x14ac:dyDescent="0.2">
      <c r="A61" s="166" t="s">
        <v>125</v>
      </c>
      <c r="B61" s="167" t="s">
        <v>78</v>
      </c>
      <c r="C61" s="188" t="s">
        <v>79</v>
      </c>
      <c r="D61" s="168"/>
      <c r="E61" s="169"/>
      <c r="F61" s="170"/>
      <c r="G61" s="170">
        <f>SUMIF(AG62:AG97,"&lt;&gt;NOR",G62:G97)</f>
        <v>0</v>
      </c>
      <c r="H61" s="170"/>
      <c r="I61" s="170">
        <f>SUM(I62:I97)</f>
        <v>0</v>
      </c>
      <c r="J61" s="170"/>
      <c r="K61" s="170">
        <f>SUM(K62:K97)</f>
        <v>0</v>
      </c>
      <c r="L61" s="170"/>
      <c r="M61" s="170">
        <f>SUM(M62:M97)</f>
        <v>0</v>
      </c>
      <c r="N61" s="170"/>
      <c r="O61" s="170">
        <f>SUM(O62:O97)</f>
        <v>0</v>
      </c>
      <c r="P61" s="170"/>
      <c r="Q61" s="170">
        <f>SUM(Q62:Q97)</f>
        <v>0</v>
      </c>
      <c r="R61" s="170"/>
      <c r="S61" s="170"/>
      <c r="T61" s="171"/>
      <c r="U61" s="165"/>
      <c r="V61" s="165">
        <f>SUM(V62:V97)</f>
        <v>10.569999999999999</v>
      </c>
      <c r="W61" s="165"/>
      <c r="X61" s="165"/>
      <c r="AG61" t="s">
        <v>126</v>
      </c>
    </row>
    <row r="62" spans="1:60" outlineLevel="1" x14ac:dyDescent="0.2">
      <c r="A62" s="180">
        <v>18</v>
      </c>
      <c r="B62" s="181" t="s">
        <v>212</v>
      </c>
      <c r="C62" s="192" t="s">
        <v>213</v>
      </c>
      <c r="D62" s="182" t="s">
        <v>150</v>
      </c>
      <c r="E62" s="183">
        <v>4</v>
      </c>
      <c r="F62" s="184"/>
      <c r="G62" s="185">
        <f>ROUND(E62*F62,2)</f>
        <v>0</v>
      </c>
      <c r="H62" s="184"/>
      <c r="I62" s="185">
        <f>ROUND(E62*H62,2)</f>
        <v>0</v>
      </c>
      <c r="J62" s="184"/>
      <c r="K62" s="185">
        <f>ROUND(E62*J62,2)</f>
        <v>0</v>
      </c>
      <c r="L62" s="185">
        <v>21</v>
      </c>
      <c r="M62" s="185">
        <f>G62*(1+L62/100)</f>
        <v>0</v>
      </c>
      <c r="N62" s="185">
        <v>0</v>
      </c>
      <c r="O62" s="185">
        <f>ROUND(E62*N62,2)</f>
        <v>0</v>
      </c>
      <c r="P62" s="185">
        <v>2.7999999999999998E-4</v>
      </c>
      <c r="Q62" s="185">
        <f>ROUND(E62*P62,2)</f>
        <v>0</v>
      </c>
      <c r="R62" s="185" t="s">
        <v>151</v>
      </c>
      <c r="S62" s="185" t="s">
        <v>131</v>
      </c>
      <c r="T62" s="186" t="s">
        <v>131</v>
      </c>
      <c r="U62" s="160">
        <v>5.1999999999999998E-2</v>
      </c>
      <c r="V62" s="160">
        <f>ROUND(E62*U62,2)</f>
        <v>0.21</v>
      </c>
      <c r="W62" s="160"/>
      <c r="X62" s="160" t="s">
        <v>132</v>
      </c>
      <c r="Y62" s="151"/>
      <c r="Z62" s="151"/>
      <c r="AA62" s="151"/>
      <c r="AB62" s="151"/>
      <c r="AC62" s="151"/>
      <c r="AD62" s="151"/>
      <c r="AE62" s="151"/>
      <c r="AF62" s="151"/>
      <c r="AG62" s="151" t="s">
        <v>133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ht="22.5" outlineLevel="1" x14ac:dyDescent="0.2">
      <c r="A63" s="172">
        <v>19</v>
      </c>
      <c r="B63" s="173" t="s">
        <v>214</v>
      </c>
      <c r="C63" s="189" t="s">
        <v>215</v>
      </c>
      <c r="D63" s="174" t="s">
        <v>150</v>
      </c>
      <c r="E63" s="175">
        <v>8</v>
      </c>
      <c r="F63" s="176"/>
      <c r="G63" s="177">
        <f>ROUND(E63*F63,2)</f>
        <v>0</v>
      </c>
      <c r="H63" s="176"/>
      <c r="I63" s="177">
        <f>ROUND(E63*H63,2)</f>
        <v>0</v>
      </c>
      <c r="J63" s="176"/>
      <c r="K63" s="177">
        <f>ROUND(E63*J63,2)</f>
        <v>0</v>
      </c>
      <c r="L63" s="177">
        <v>21</v>
      </c>
      <c r="M63" s="177">
        <f>G63*(1+L63/100)</f>
        <v>0</v>
      </c>
      <c r="N63" s="177">
        <v>5.9000000000000003E-4</v>
      </c>
      <c r="O63" s="177">
        <f>ROUND(E63*N63,2)</f>
        <v>0</v>
      </c>
      <c r="P63" s="177">
        <v>0</v>
      </c>
      <c r="Q63" s="177">
        <f>ROUND(E63*P63,2)</f>
        <v>0</v>
      </c>
      <c r="R63" s="177" t="s">
        <v>151</v>
      </c>
      <c r="S63" s="177" t="s">
        <v>131</v>
      </c>
      <c r="T63" s="178" t="s">
        <v>131</v>
      </c>
      <c r="U63" s="160">
        <v>0.29730000000000001</v>
      </c>
      <c r="V63" s="160">
        <f>ROUND(E63*U63,2)</f>
        <v>2.38</v>
      </c>
      <c r="W63" s="160"/>
      <c r="X63" s="160" t="s">
        <v>132</v>
      </c>
      <c r="Y63" s="151"/>
      <c r="Z63" s="151"/>
      <c r="AA63" s="151"/>
      <c r="AB63" s="151"/>
      <c r="AC63" s="151"/>
      <c r="AD63" s="151"/>
      <c r="AE63" s="151"/>
      <c r="AF63" s="151"/>
      <c r="AG63" s="151" t="s">
        <v>133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8"/>
      <c r="B64" s="159"/>
      <c r="C64" s="251" t="s">
        <v>216</v>
      </c>
      <c r="D64" s="252"/>
      <c r="E64" s="252"/>
      <c r="F64" s="252"/>
      <c r="G64" s="252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51"/>
      <c r="Z64" s="151"/>
      <c r="AA64" s="151"/>
      <c r="AB64" s="151"/>
      <c r="AC64" s="151"/>
      <c r="AD64" s="151"/>
      <c r="AE64" s="151"/>
      <c r="AF64" s="151"/>
      <c r="AG64" s="151" t="s">
        <v>135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ht="22.5" outlineLevel="1" x14ac:dyDescent="0.2">
      <c r="A65" s="172">
        <v>20</v>
      </c>
      <c r="B65" s="173" t="s">
        <v>217</v>
      </c>
      <c r="C65" s="189" t="s">
        <v>218</v>
      </c>
      <c r="D65" s="174" t="s">
        <v>150</v>
      </c>
      <c r="E65" s="175">
        <v>4</v>
      </c>
      <c r="F65" s="176"/>
      <c r="G65" s="177">
        <f>ROUND(E65*F65,2)</f>
        <v>0</v>
      </c>
      <c r="H65" s="176"/>
      <c r="I65" s="177">
        <f>ROUND(E65*H65,2)</f>
        <v>0</v>
      </c>
      <c r="J65" s="176"/>
      <c r="K65" s="177">
        <f>ROUND(E65*J65,2)</f>
        <v>0</v>
      </c>
      <c r="L65" s="177">
        <v>21</v>
      </c>
      <c r="M65" s="177">
        <f>G65*(1+L65/100)</f>
        <v>0</v>
      </c>
      <c r="N65" s="177">
        <v>6.4000000000000005E-4</v>
      </c>
      <c r="O65" s="177">
        <f>ROUND(E65*N65,2)</f>
        <v>0</v>
      </c>
      <c r="P65" s="177">
        <v>0</v>
      </c>
      <c r="Q65" s="177">
        <f>ROUND(E65*P65,2)</f>
        <v>0</v>
      </c>
      <c r="R65" s="177" t="s">
        <v>151</v>
      </c>
      <c r="S65" s="177" t="s">
        <v>131</v>
      </c>
      <c r="T65" s="178" t="s">
        <v>131</v>
      </c>
      <c r="U65" s="160">
        <v>0.29730000000000001</v>
      </c>
      <c r="V65" s="160">
        <f>ROUND(E65*U65,2)</f>
        <v>1.19</v>
      </c>
      <c r="W65" s="160"/>
      <c r="X65" s="160" t="s">
        <v>132</v>
      </c>
      <c r="Y65" s="151"/>
      <c r="Z65" s="151"/>
      <c r="AA65" s="151"/>
      <c r="AB65" s="151"/>
      <c r="AC65" s="151"/>
      <c r="AD65" s="151"/>
      <c r="AE65" s="151"/>
      <c r="AF65" s="151"/>
      <c r="AG65" s="151" t="s">
        <v>133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/>
      <c r="B66" s="159"/>
      <c r="C66" s="251" t="s">
        <v>216</v>
      </c>
      <c r="D66" s="252"/>
      <c r="E66" s="252"/>
      <c r="F66" s="252"/>
      <c r="G66" s="252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51"/>
      <c r="Z66" s="151"/>
      <c r="AA66" s="151"/>
      <c r="AB66" s="151"/>
      <c r="AC66" s="151"/>
      <c r="AD66" s="151"/>
      <c r="AE66" s="151"/>
      <c r="AF66" s="151"/>
      <c r="AG66" s="151" t="s">
        <v>135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ht="22.5" outlineLevel="1" x14ac:dyDescent="0.2">
      <c r="A67" s="180">
        <v>21</v>
      </c>
      <c r="B67" s="181" t="s">
        <v>219</v>
      </c>
      <c r="C67" s="192" t="s">
        <v>220</v>
      </c>
      <c r="D67" s="182" t="s">
        <v>140</v>
      </c>
      <c r="E67" s="183">
        <v>1</v>
      </c>
      <c r="F67" s="184"/>
      <c r="G67" s="185">
        <f t="shared" ref="G67:G72" si="0">ROUND(E67*F67,2)</f>
        <v>0</v>
      </c>
      <c r="H67" s="184"/>
      <c r="I67" s="185">
        <f t="shared" ref="I67:I72" si="1">ROUND(E67*H67,2)</f>
        <v>0</v>
      </c>
      <c r="J67" s="184"/>
      <c r="K67" s="185">
        <f t="shared" ref="K67:K72" si="2">ROUND(E67*J67,2)</f>
        <v>0</v>
      </c>
      <c r="L67" s="185">
        <v>21</v>
      </c>
      <c r="M67" s="185">
        <f t="shared" ref="M67:M72" si="3">G67*(1+L67/100)</f>
        <v>0</v>
      </c>
      <c r="N67" s="185">
        <v>2.5000000000000001E-4</v>
      </c>
      <c r="O67" s="185">
        <f t="shared" ref="O67:O72" si="4">ROUND(E67*N67,2)</f>
        <v>0</v>
      </c>
      <c r="P67" s="185">
        <v>0</v>
      </c>
      <c r="Q67" s="185">
        <f t="shared" ref="Q67:Q72" si="5">ROUND(E67*P67,2)</f>
        <v>0</v>
      </c>
      <c r="R67" s="185" t="s">
        <v>151</v>
      </c>
      <c r="S67" s="185" t="s">
        <v>131</v>
      </c>
      <c r="T67" s="186" t="s">
        <v>131</v>
      </c>
      <c r="U67" s="160">
        <v>0.20699999999999999</v>
      </c>
      <c r="V67" s="160">
        <f t="shared" ref="V67:V72" si="6">ROUND(E67*U67,2)</f>
        <v>0.21</v>
      </c>
      <c r="W67" s="160"/>
      <c r="X67" s="160" t="s">
        <v>132</v>
      </c>
      <c r="Y67" s="151"/>
      <c r="Z67" s="151"/>
      <c r="AA67" s="151"/>
      <c r="AB67" s="151"/>
      <c r="AC67" s="151"/>
      <c r="AD67" s="151"/>
      <c r="AE67" s="151"/>
      <c r="AF67" s="151"/>
      <c r="AG67" s="151" t="s">
        <v>133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ht="22.5" outlineLevel="1" x14ac:dyDescent="0.2">
      <c r="A68" s="180">
        <v>22</v>
      </c>
      <c r="B68" s="181" t="s">
        <v>221</v>
      </c>
      <c r="C68" s="192" t="s">
        <v>222</v>
      </c>
      <c r="D68" s="182" t="s">
        <v>140</v>
      </c>
      <c r="E68" s="183">
        <v>1</v>
      </c>
      <c r="F68" s="184"/>
      <c r="G68" s="185">
        <f t="shared" si="0"/>
        <v>0</v>
      </c>
      <c r="H68" s="184"/>
      <c r="I68" s="185">
        <f t="shared" si="1"/>
        <v>0</v>
      </c>
      <c r="J68" s="184"/>
      <c r="K68" s="185">
        <f t="shared" si="2"/>
        <v>0</v>
      </c>
      <c r="L68" s="185">
        <v>21</v>
      </c>
      <c r="M68" s="185">
        <f t="shared" si="3"/>
        <v>0</v>
      </c>
      <c r="N68" s="185">
        <v>0</v>
      </c>
      <c r="O68" s="185">
        <f t="shared" si="4"/>
        <v>0</v>
      </c>
      <c r="P68" s="185">
        <v>0</v>
      </c>
      <c r="Q68" s="185">
        <f t="shared" si="5"/>
        <v>0</v>
      </c>
      <c r="R68" s="185" t="s">
        <v>151</v>
      </c>
      <c r="S68" s="185" t="s">
        <v>131</v>
      </c>
      <c r="T68" s="186" t="s">
        <v>131</v>
      </c>
      <c r="U68" s="160">
        <v>8.3000000000000004E-2</v>
      </c>
      <c r="V68" s="160">
        <f t="shared" si="6"/>
        <v>0.08</v>
      </c>
      <c r="W68" s="160"/>
      <c r="X68" s="160" t="s">
        <v>132</v>
      </c>
      <c r="Y68" s="151"/>
      <c r="Z68" s="151"/>
      <c r="AA68" s="151"/>
      <c r="AB68" s="151"/>
      <c r="AC68" s="151"/>
      <c r="AD68" s="151"/>
      <c r="AE68" s="151"/>
      <c r="AF68" s="151"/>
      <c r="AG68" s="151" t="s">
        <v>133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80">
        <v>23</v>
      </c>
      <c r="B69" s="181" t="s">
        <v>223</v>
      </c>
      <c r="C69" s="192" t="s">
        <v>224</v>
      </c>
      <c r="D69" s="182" t="s">
        <v>140</v>
      </c>
      <c r="E69" s="183">
        <v>3</v>
      </c>
      <c r="F69" s="184"/>
      <c r="G69" s="185">
        <f t="shared" si="0"/>
        <v>0</v>
      </c>
      <c r="H69" s="184"/>
      <c r="I69" s="185">
        <f t="shared" si="1"/>
        <v>0</v>
      </c>
      <c r="J69" s="184"/>
      <c r="K69" s="185">
        <f t="shared" si="2"/>
        <v>0</v>
      </c>
      <c r="L69" s="185">
        <v>21</v>
      </c>
      <c r="M69" s="185">
        <f t="shared" si="3"/>
        <v>0</v>
      </c>
      <c r="N69" s="185">
        <v>3.3E-4</v>
      </c>
      <c r="O69" s="185">
        <f t="shared" si="4"/>
        <v>0</v>
      </c>
      <c r="P69" s="185">
        <v>0</v>
      </c>
      <c r="Q69" s="185">
        <f t="shared" si="5"/>
        <v>0</v>
      </c>
      <c r="R69" s="185" t="s">
        <v>151</v>
      </c>
      <c r="S69" s="185" t="s">
        <v>131</v>
      </c>
      <c r="T69" s="186" t="s">
        <v>131</v>
      </c>
      <c r="U69" s="160">
        <v>0.20699999999999999</v>
      </c>
      <c r="V69" s="160">
        <f t="shared" si="6"/>
        <v>0.62</v>
      </c>
      <c r="W69" s="160"/>
      <c r="X69" s="160" t="s">
        <v>132</v>
      </c>
      <c r="Y69" s="151"/>
      <c r="Z69" s="151"/>
      <c r="AA69" s="151"/>
      <c r="AB69" s="151"/>
      <c r="AC69" s="151"/>
      <c r="AD69" s="151"/>
      <c r="AE69" s="151"/>
      <c r="AF69" s="151"/>
      <c r="AG69" s="151" t="s">
        <v>133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80">
        <v>24</v>
      </c>
      <c r="B70" s="181" t="s">
        <v>225</v>
      </c>
      <c r="C70" s="192" t="s">
        <v>226</v>
      </c>
      <c r="D70" s="182" t="s">
        <v>140</v>
      </c>
      <c r="E70" s="183">
        <v>1</v>
      </c>
      <c r="F70" s="184"/>
      <c r="G70" s="185">
        <f t="shared" si="0"/>
        <v>0</v>
      </c>
      <c r="H70" s="184"/>
      <c r="I70" s="185">
        <f t="shared" si="1"/>
        <v>0</v>
      </c>
      <c r="J70" s="184"/>
      <c r="K70" s="185">
        <f t="shared" si="2"/>
        <v>0</v>
      </c>
      <c r="L70" s="185">
        <v>21</v>
      </c>
      <c r="M70" s="185">
        <f t="shared" si="3"/>
        <v>0</v>
      </c>
      <c r="N70" s="185">
        <v>1.1E-4</v>
      </c>
      <c r="O70" s="185">
        <f t="shared" si="4"/>
        <v>0</v>
      </c>
      <c r="P70" s="185">
        <v>0</v>
      </c>
      <c r="Q70" s="185">
        <f t="shared" si="5"/>
        <v>0</v>
      </c>
      <c r="R70" s="185"/>
      <c r="S70" s="185" t="s">
        <v>171</v>
      </c>
      <c r="T70" s="186" t="s">
        <v>227</v>
      </c>
      <c r="U70" s="160">
        <v>0.16500000000000001</v>
      </c>
      <c r="V70" s="160">
        <f t="shared" si="6"/>
        <v>0.17</v>
      </c>
      <c r="W70" s="160"/>
      <c r="X70" s="160" t="s">
        <v>132</v>
      </c>
      <c r="Y70" s="151"/>
      <c r="Z70" s="151"/>
      <c r="AA70" s="151"/>
      <c r="AB70" s="151"/>
      <c r="AC70" s="151"/>
      <c r="AD70" s="151"/>
      <c r="AE70" s="151"/>
      <c r="AF70" s="151"/>
      <c r="AG70" s="151" t="s">
        <v>133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ht="33.75" outlineLevel="1" x14ac:dyDescent="0.2">
      <c r="A71" s="180">
        <v>25</v>
      </c>
      <c r="B71" s="181" t="s">
        <v>228</v>
      </c>
      <c r="C71" s="192" t="s">
        <v>229</v>
      </c>
      <c r="D71" s="182" t="s">
        <v>140</v>
      </c>
      <c r="E71" s="183">
        <v>1</v>
      </c>
      <c r="F71" s="184"/>
      <c r="G71" s="185">
        <f t="shared" si="0"/>
        <v>0</v>
      </c>
      <c r="H71" s="184"/>
      <c r="I71" s="185">
        <f t="shared" si="1"/>
        <v>0</v>
      </c>
      <c r="J71" s="184"/>
      <c r="K71" s="185">
        <f t="shared" si="2"/>
        <v>0</v>
      </c>
      <c r="L71" s="185">
        <v>21</v>
      </c>
      <c r="M71" s="185">
        <f t="shared" si="3"/>
        <v>0</v>
      </c>
      <c r="N71" s="185">
        <v>2.47E-3</v>
      </c>
      <c r="O71" s="185">
        <f t="shared" si="4"/>
        <v>0</v>
      </c>
      <c r="P71" s="185">
        <v>0</v>
      </c>
      <c r="Q71" s="185">
        <f t="shared" si="5"/>
        <v>0</v>
      </c>
      <c r="R71" s="185" t="s">
        <v>151</v>
      </c>
      <c r="S71" s="185" t="s">
        <v>131</v>
      </c>
      <c r="T71" s="186" t="s">
        <v>131</v>
      </c>
      <c r="U71" s="160">
        <v>0.39300000000000002</v>
      </c>
      <c r="V71" s="160">
        <f t="shared" si="6"/>
        <v>0.39</v>
      </c>
      <c r="W71" s="160"/>
      <c r="X71" s="160" t="s">
        <v>132</v>
      </c>
      <c r="Y71" s="151"/>
      <c r="Z71" s="151"/>
      <c r="AA71" s="151"/>
      <c r="AB71" s="151"/>
      <c r="AC71" s="151"/>
      <c r="AD71" s="151"/>
      <c r="AE71" s="151"/>
      <c r="AF71" s="151"/>
      <c r="AG71" s="151" t="s">
        <v>133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2">
        <v>26</v>
      </c>
      <c r="B72" s="173" t="s">
        <v>230</v>
      </c>
      <c r="C72" s="189" t="s">
        <v>231</v>
      </c>
      <c r="D72" s="174" t="s">
        <v>140</v>
      </c>
      <c r="E72" s="175">
        <v>1</v>
      </c>
      <c r="F72" s="176"/>
      <c r="G72" s="177">
        <f t="shared" si="0"/>
        <v>0</v>
      </c>
      <c r="H72" s="176"/>
      <c r="I72" s="177">
        <f t="shared" si="1"/>
        <v>0</v>
      </c>
      <c r="J72" s="176"/>
      <c r="K72" s="177">
        <f t="shared" si="2"/>
        <v>0</v>
      </c>
      <c r="L72" s="177">
        <v>21</v>
      </c>
      <c r="M72" s="177">
        <f t="shared" si="3"/>
        <v>0</v>
      </c>
      <c r="N72" s="177">
        <v>2.5200000000000001E-3</v>
      </c>
      <c r="O72" s="177">
        <f t="shared" si="4"/>
        <v>0</v>
      </c>
      <c r="P72" s="177">
        <v>0</v>
      </c>
      <c r="Q72" s="177">
        <f t="shared" si="5"/>
        <v>0</v>
      </c>
      <c r="R72" s="177" t="s">
        <v>232</v>
      </c>
      <c r="S72" s="177" t="s">
        <v>131</v>
      </c>
      <c r="T72" s="178" t="s">
        <v>131</v>
      </c>
      <c r="U72" s="160">
        <v>0.433</v>
      </c>
      <c r="V72" s="160">
        <f t="shared" si="6"/>
        <v>0.43</v>
      </c>
      <c r="W72" s="160"/>
      <c r="X72" s="160" t="s">
        <v>132</v>
      </c>
      <c r="Y72" s="151"/>
      <c r="Z72" s="151"/>
      <c r="AA72" s="151"/>
      <c r="AB72" s="151"/>
      <c r="AC72" s="151"/>
      <c r="AD72" s="151"/>
      <c r="AE72" s="151"/>
      <c r="AF72" s="151"/>
      <c r="AG72" s="151" t="s">
        <v>133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8"/>
      <c r="B73" s="159"/>
      <c r="C73" s="249" t="s">
        <v>233</v>
      </c>
      <c r="D73" s="250"/>
      <c r="E73" s="250"/>
      <c r="F73" s="250"/>
      <c r="G73" s="25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  <c r="Y73" s="151"/>
      <c r="Z73" s="151"/>
      <c r="AA73" s="151"/>
      <c r="AB73" s="151"/>
      <c r="AC73" s="151"/>
      <c r="AD73" s="151"/>
      <c r="AE73" s="151"/>
      <c r="AF73" s="151"/>
      <c r="AG73" s="151" t="s">
        <v>234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ht="45" outlineLevel="1" x14ac:dyDescent="0.2">
      <c r="A74" s="172">
        <v>27</v>
      </c>
      <c r="B74" s="173" t="s">
        <v>235</v>
      </c>
      <c r="C74" s="189" t="s">
        <v>236</v>
      </c>
      <c r="D74" s="174" t="s">
        <v>140</v>
      </c>
      <c r="E74" s="175">
        <v>1</v>
      </c>
      <c r="F74" s="176"/>
      <c r="G74" s="177">
        <f>ROUND(E74*F74,2)</f>
        <v>0</v>
      </c>
      <c r="H74" s="176"/>
      <c r="I74" s="177">
        <f>ROUND(E74*H74,2)</f>
        <v>0</v>
      </c>
      <c r="J74" s="176"/>
      <c r="K74" s="177">
        <f>ROUND(E74*J74,2)</f>
        <v>0</v>
      </c>
      <c r="L74" s="177">
        <v>21</v>
      </c>
      <c r="M74" s="177">
        <f>G74*(1+L74/100)</f>
        <v>0</v>
      </c>
      <c r="N74" s="177">
        <v>2.3E-3</v>
      </c>
      <c r="O74" s="177">
        <f>ROUND(E74*N74,2)</f>
        <v>0</v>
      </c>
      <c r="P74" s="177">
        <v>0</v>
      </c>
      <c r="Q74" s="177">
        <f>ROUND(E74*P74,2)</f>
        <v>0</v>
      </c>
      <c r="R74" s="177" t="s">
        <v>158</v>
      </c>
      <c r="S74" s="177" t="s">
        <v>131</v>
      </c>
      <c r="T74" s="178" t="s">
        <v>131</v>
      </c>
      <c r="U74" s="160">
        <v>0</v>
      </c>
      <c r="V74" s="160">
        <f>ROUND(E74*U74,2)</f>
        <v>0</v>
      </c>
      <c r="W74" s="160"/>
      <c r="X74" s="160" t="s">
        <v>159</v>
      </c>
      <c r="Y74" s="151"/>
      <c r="Z74" s="151"/>
      <c r="AA74" s="151"/>
      <c r="AB74" s="151"/>
      <c r="AC74" s="151"/>
      <c r="AD74" s="151"/>
      <c r="AE74" s="151"/>
      <c r="AF74" s="151"/>
      <c r="AG74" s="151" t="s">
        <v>160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8"/>
      <c r="B75" s="159"/>
      <c r="C75" s="249" t="s">
        <v>237</v>
      </c>
      <c r="D75" s="250"/>
      <c r="E75" s="250"/>
      <c r="F75" s="250"/>
      <c r="G75" s="25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51"/>
      <c r="Z75" s="151"/>
      <c r="AA75" s="151"/>
      <c r="AB75" s="151"/>
      <c r="AC75" s="151"/>
      <c r="AD75" s="151"/>
      <c r="AE75" s="151"/>
      <c r="AF75" s="151"/>
      <c r="AG75" s="151" t="s">
        <v>234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80">
        <v>28</v>
      </c>
      <c r="B76" s="181" t="s">
        <v>238</v>
      </c>
      <c r="C76" s="192" t="s">
        <v>239</v>
      </c>
      <c r="D76" s="182" t="s">
        <v>240</v>
      </c>
      <c r="E76" s="183">
        <v>1</v>
      </c>
      <c r="F76" s="184"/>
      <c r="G76" s="185">
        <f>ROUND(E76*F76,2)</f>
        <v>0</v>
      </c>
      <c r="H76" s="184"/>
      <c r="I76" s="185">
        <f>ROUND(E76*H76,2)</f>
        <v>0</v>
      </c>
      <c r="J76" s="184"/>
      <c r="K76" s="185">
        <f>ROUND(E76*J76,2)</f>
        <v>0</v>
      </c>
      <c r="L76" s="185">
        <v>21</v>
      </c>
      <c r="M76" s="185">
        <f>G76*(1+L76/100)</f>
        <v>0</v>
      </c>
      <c r="N76" s="185">
        <v>5.2999999999999998E-4</v>
      </c>
      <c r="O76" s="185">
        <f>ROUND(E76*N76,2)</f>
        <v>0</v>
      </c>
      <c r="P76" s="185">
        <v>0</v>
      </c>
      <c r="Q76" s="185">
        <f>ROUND(E76*P76,2)</f>
        <v>0</v>
      </c>
      <c r="R76" s="185" t="s">
        <v>232</v>
      </c>
      <c r="S76" s="185" t="s">
        <v>131</v>
      </c>
      <c r="T76" s="186" t="s">
        <v>131</v>
      </c>
      <c r="U76" s="160">
        <v>0.23899999999999999</v>
      </c>
      <c r="V76" s="160">
        <f>ROUND(E76*U76,2)</f>
        <v>0.24</v>
      </c>
      <c r="W76" s="160"/>
      <c r="X76" s="160" t="s">
        <v>132</v>
      </c>
      <c r="Y76" s="151"/>
      <c r="Z76" s="151"/>
      <c r="AA76" s="151"/>
      <c r="AB76" s="151"/>
      <c r="AC76" s="151"/>
      <c r="AD76" s="151"/>
      <c r="AE76" s="151"/>
      <c r="AF76" s="151"/>
      <c r="AG76" s="151" t="s">
        <v>133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80">
        <v>29</v>
      </c>
      <c r="B77" s="181" t="s">
        <v>241</v>
      </c>
      <c r="C77" s="192" t="s">
        <v>242</v>
      </c>
      <c r="D77" s="182" t="s">
        <v>140</v>
      </c>
      <c r="E77" s="183">
        <v>1</v>
      </c>
      <c r="F77" s="184"/>
      <c r="G77" s="185">
        <f>ROUND(E77*F77,2)</f>
        <v>0</v>
      </c>
      <c r="H77" s="184"/>
      <c r="I77" s="185">
        <f>ROUND(E77*H77,2)</f>
        <v>0</v>
      </c>
      <c r="J77" s="184"/>
      <c r="K77" s="185">
        <f>ROUND(E77*J77,2)</f>
        <v>0</v>
      </c>
      <c r="L77" s="185">
        <v>21</v>
      </c>
      <c r="M77" s="185">
        <f>G77*(1+L77/100)</f>
        <v>0</v>
      </c>
      <c r="N77" s="185">
        <v>2.8999999999999998E-3</v>
      </c>
      <c r="O77" s="185">
        <f>ROUND(E77*N77,2)</f>
        <v>0</v>
      </c>
      <c r="P77" s="185">
        <v>0</v>
      </c>
      <c r="Q77" s="185">
        <f>ROUND(E77*P77,2)</f>
        <v>0</v>
      </c>
      <c r="R77" s="185"/>
      <c r="S77" s="185" t="s">
        <v>171</v>
      </c>
      <c r="T77" s="186" t="s">
        <v>181</v>
      </c>
      <c r="U77" s="160">
        <v>0</v>
      </c>
      <c r="V77" s="160">
        <f>ROUND(E77*U77,2)</f>
        <v>0</v>
      </c>
      <c r="W77" s="160"/>
      <c r="X77" s="160" t="s">
        <v>159</v>
      </c>
      <c r="Y77" s="151"/>
      <c r="Z77" s="151"/>
      <c r="AA77" s="151"/>
      <c r="AB77" s="151"/>
      <c r="AC77" s="151"/>
      <c r="AD77" s="151"/>
      <c r="AE77" s="151"/>
      <c r="AF77" s="151"/>
      <c r="AG77" s="151" t="s">
        <v>160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2">
        <v>30</v>
      </c>
      <c r="B78" s="173" t="s">
        <v>243</v>
      </c>
      <c r="C78" s="189" t="s">
        <v>244</v>
      </c>
      <c r="D78" s="174" t="s">
        <v>140</v>
      </c>
      <c r="E78" s="175">
        <v>1</v>
      </c>
      <c r="F78" s="176"/>
      <c r="G78" s="177">
        <f>ROUND(E78*F78,2)</f>
        <v>0</v>
      </c>
      <c r="H78" s="176"/>
      <c r="I78" s="177">
        <f>ROUND(E78*H78,2)</f>
        <v>0</v>
      </c>
      <c r="J78" s="176"/>
      <c r="K78" s="177">
        <f>ROUND(E78*J78,2)</f>
        <v>0</v>
      </c>
      <c r="L78" s="177">
        <v>21</v>
      </c>
      <c r="M78" s="177">
        <f>G78*(1+L78/100)</f>
        <v>0</v>
      </c>
      <c r="N78" s="177">
        <v>0</v>
      </c>
      <c r="O78" s="177">
        <f>ROUND(E78*N78,2)</f>
        <v>0</v>
      </c>
      <c r="P78" s="177">
        <v>0</v>
      </c>
      <c r="Q78" s="177">
        <f>ROUND(E78*P78,2)</f>
        <v>0</v>
      </c>
      <c r="R78" s="177" t="s">
        <v>151</v>
      </c>
      <c r="S78" s="177" t="s">
        <v>131</v>
      </c>
      <c r="T78" s="178" t="s">
        <v>131</v>
      </c>
      <c r="U78" s="160">
        <v>0.20699999999999999</v>
      </c>
      <c r="V78" s="160">
        <f>ROUND(E78*U78,2)</f>
        <v>0.21</v>
      </c>
      <c r="W78" s="160"/>
      <c r="X78" s="160" t="s">
        <v>132</v>
      </c>
      <c r="Y78" s="151"/>
      <c r="Z78" s="151"/>
      <c r="AA78" s="151"/>
      <c r="AB78" s="151"/>
      <c r="AC78" s="151"/>
      <c r="AD78" s="151"/>
      <c r="AE78" s="151"/>
      <c r="AF78" s="151"/>
      <c r="AG78" s="151" t="s">
        <v>133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8"/>
      <c r="B79" s="159"/>
      <c r="C79" s="190" t="s">
        <v>245</v>
      </c>
      <c r="D79" s="161"/>
      <c r="E79" s="162">
        <v>1</v>
      </c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60"/>
      <c r="Y79" s="151"/>
      <c r="Z79" s="151"/>
      <c r="AA79" s="151"/>
      <c r="AB79" s="151"/>
      <c r="AC79" s="151"/>
      <c r="AD79" s="151"/>
      <c r="AE79" s="151"/>
      <c r="AF79" s="151"/>
      <c r="AG79" s="151" t="s">
        <v>137</v>
      </c>
      <c r="AH79" s="151">
        <v>5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80">
        <v>31</v>
      </c>
      <c r="B80" s="181" t="s">
        <v>246</v>
      </c>
      <c r="C80" s="192" t="s">
        <v>247</v>
      </c>
      <c r="D80" s="182" t="s">
        <v>140</v>
      </c>
      <c r="E80" s="183">
        <v>2</v>
      </c>
      <c r="F80" s="184"/>
      <c r="G80" s="185">
        <f>ROUND(E80*F80,2)</f>
        <v>0</v>
      </c>
      <c r="H80" s="184"/>
      <c r="I80" s="185">
        <f>ROUND(E80*H80,2)</f>
        <v>0</v>
      </c>
      <c r="J80" s="184"/>
      <c r="K80" s="185">
        <f>ROUND(E80*J80,2)</f>
        <v>0</v>
      </c>
      <c r="L80" s="185">
        <v>21</v>
      </c>
      <c r="M80" s="185">
        <f>G80*(1+L80/100)</f>
        <v>0</v>
      </c>
      <c r="N80" s="185">
        <v>2.9E-4</v>
      </c>
      <c r="O80" s="185">
        <f>ROUND(E80*N80,2)</f>
        <v>0</v>
      </c>
      <c r="P80" s="185">
        <v>0</v>
      </c>
      <c r="Q80" s="185">
        <f>ROUND(E80*P80,2)</f>
        <v>0</v>
      </c>
      <c r="R80" s="185" t="s">
        <v>158</v>
      </c>
      <c r="S80" s="185" t="s">
        <v>131</v>
      </c>
      <c r="T80" s="186" t="s">
        <v>131</v>
      </c>
      <c r="U80" s="160">
        <v>0</v>
      </c>
      <c r="V80" s="160">
        <f>ROUND(E80*U80,2)</f>
        <v>0</v>
      </c>
      <c r="W80" s="160"/>
      <c r="X80" s="160" t="s">
        <v>159</v>
      </c>
      <c r="Y80" s="151"/>
      <c r="Z80" s="151"/>
      <c r="AA80" s="151"/>
      <c r="AB80" s="151"/>
      <c r="AC80" s="151"/>
      <c r="AD80" s="151"/>
      <c r="AE80" s="151"/>
      <c r="AF80" s="151"/>
      <c r="AG80" s="151" t="s">
        <v>160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2.5" outlineLevel="1" x14ac:dyDescent="0.2">
      <c r="A81" s="180">
        <v>32</v>
      </c>
      <c r="B81" s="181" t="s">
        <v>248</v>
      </c>
      <c r="C81" s="192" t="s">
        <v>249</v>
      </c>
      <c r="D81" s="182" t="s">
        <v>140</v>
      </c>
      <c r="E81" s="183">
        <v>4</v>
      </c>
      <c r="F81" s="184"/>
      <c r="G81" s="185">
        <f>ROUND(E81*F81,2)</f>
        <v>0</v>
      </c>
      <c r="H81" s="184"/>
      <c r="I81" s="185">
        <f>ROUND(E81*H81,2)</f>
        <v>0</v>
      </c>
      <c r="J81" s="184"/>
      <c r="K81" s="185">
        <f>ROUND(E81*J81,2)</f>
        <v>0</v>
      </c>
      <c r="L81" s="185">
        <v>21</v>
      </c>
      <c r="M81" s="185">
        <f>G81*(1+L81/100)</f>
        <v>0</v>
      </c>
      <c r="N81" s="185">
        <v>0</v>
      </c>
      <c r="O81" s="185">
        <f>ROUND(E81*N81,2)</f>
        <v>0</v>
      </c>
      <c r="P81" s="185">
        <v>0</v>
      </c>
      <c r="Q81" s="185">
        <f>ROUND(E81*P81,2)</f>
        <v>0</v>
      </c>
      <c r="R81" s="185" t="s">
        <v>158</v>
      </c>
      <c r="S81" s="185" t="s">
        <v>131</v>
      </c>
      <c r="T81" s="186" t="s">
        <v>131</v>
      </c>
      <c r="U81" s="160">
        <v>0</v>
      </c>
      <c r="V81" s="160">
        <f>ROUND(E81*U81,2)</f>
        <v>0</v>
      </c>
      <c r="W81" s="160"/>
      <c r="X81" s="160" t="s">
        <v>159</v>
      </c>
      <c r="Y81" s="151"/>
      <c r="Z81" s="151"/>
      <c r="AA81" s="151"/>
      <c r="AB81" s="151"/>
      <c r="AC81" s="151"/>
      <c r="AD81" s="151"/>
      <c r="AE81" s="151"/>
      <c r="AF81" s="151"/>
      <c r="AG81" s="151" t="s">
        <v>160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2.5" outlineLevel="1" x14ac:dyDescent="0.2">
      <c r="A82" s="180">
        <v>33</v>
      </c>
      <c r="B82" s="181" t="s">
        <v>250</v>
      </c>
      <c r="C82" s="192" t="s">
        <v>251</v>
      </c>
      <c r="D82" s="182" t="s">
        <v>140</v>
      </c>
      <c r="E82" s="183">
        <v>1</v>
      </c>
      <c r="F82" s="184"/>
      <c r="G82" s="185">
        <f>ROUND(E82*F82,2)</f>
        <v>0</v>
      </c>
      <c r="H82" s="184"/>
      <c r="I82" s="185">
        <f>ROUND(E82*H82,2)</f>
        <v>0</v>
      </c>
      <c r="J82" s="184"/>
      <c r="K82" s="185">
        <f>ROUND(E82*J82,2)</f>
        <v>0</v>
      </c>
      <c r="L82" s="185">
        <v>21</v>
      </c>
      <c r="M82" s="185">
        <f>G82*(1+L82/100)</f>
        <v>0</v>
      </c>
      <c r="N82" s="185">
        <v>0</v>
      </c>
      <c r="O82" s="185">
        <f>ROUND(E82*N82,2)</f>
        <v>0</v>
      </c>
      <c r="P82" s="185">
        <v>0</v>
      </c>
      <c r="Q82" s="185">
        <f>ROUND(E82*P82,2)</f>
        <v>0</v>
      </c>
      <c r="R82" s="185" t="s">
        <v>158</v>
      </c>
      <c r="S82" s="185" t="s">
        <v>131</v>
      </c>
      <c r="T82" s="186" t="s">
        <v>131</v>
      </c>
      <c r="U82" s="160">
        <v>0</v>
      </c>
      <c r="V82" s="160">
        <f>ROUND(E82*U82,2)</f>
        <v>0</v>
      </c>
      <c r="W82" s="160"/>
      <c r="X82" s="160" t="s">
        <v>159</v>
      </c>
      <c r="Y82" s="151"/>
      <c r="Z82" s="151"/>
      <c r="AA82" s="151"/>
      <c r="AB82" s="151"/>
      <c r="AC82" s="151"/>
      <c r="AD82" s="151"/>
      <c r="AE82" s="151"/>
      <c r="AF82" s="151"/>
      <c r="AG82" s="151" t="s">
        <v>160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2">
        <v>34</v>
      </c>
      <c r="B83" s="173" t="s">
        <v>252</v>
      </c>
      <c r="C83" s="189" t="s">
        <v>253</v>
      </c>
      <c r="D83" s="174" t="s">
        <v>140</v>
      </c>
      <c r="E83" s="175">
        <v>7</v>
      </c>
      <c r="F83" s="176"/>
      <c r="G83" s="177">
        <f>ROUND(E83*F83,2)</f>
        <v>0</v>
      </c>
      <c r="H83" s="176"/>
      <c r="I83" s="177">
        <f>ROUND(E83*H83,2)</f>
        <v>0</v>
      </c>
      <c r="J83" s="176"/>
      <c r="K83" s="177">
        <f>ROUND(E83*J83,2)</f>
        <v>0</v>
      </c>
      <c r="L83" s="177">
        <v>21</v>
      </c>
      <c r="M83" s="177">
        <f>G83*(1+L83/100)</f>
        <v>0</v>
      </c>
      <c r="N83" s="177">
        <v>3.0000000000000001E-5</v>
      </c>
      <c r="O83" s="177">
        <f>ROUND(E83*N83,2)</f>
        <v>0</v>
      </c>
      <c r="P83" s="177">
        <v>0</v>
      </c>
      <c r="Q83" s="177">
        <f>ROUND(E83*P83,2)</f>
        <v>0</v>
      </c>
      <c r="R83" s="177"/>
      <c r="S83" s="177" t="s">
        <v>131</v>
      </c>
      <c r="T83" s="178" t="s">
        <v>131</v>
      </c>
      <c r="U83" s="160">
        <v>0.27579999999999999</v>
      </c>
      <c r="V83" s="160">
        <f>ROUND(E83*U83,2)</f>
        <v>1.93</v>
      </c>
      <c r="W83" s="160"/>
      <c r="X83" s="160" t="s">
        <v>132</v>
      </c>
      <c r="Y83" s="151"/>
      <c r="Z83" s="151"/>
      <c r="AA83" s="151"/>
      <c r="AB83" s="151"/>
      <c r="AC83" s="151"/>
      <c r="AD83" s="151"/>
      <c r="AE83" s="151"/>
      <c r="AF83" s="151"/>
      <c r="AG83" s="151" t="s">
        <v>133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/>
      <c r="B84" s="159"/>
      <c r="C84" s="190" t="s">
        <v>254</v>
      </c>
      <c r="D84" s="161"/>
      <c r="E84" s="162">
        <v>2</v>
      </c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60"/>
      <c r="Y84" s="151"/>
      <c r="Z84" s="151"/>
      <c r="AA84" s="151"/>
      <c r="AB84" s="151"/>
      <c r="AC84" s="151"/>
      <c r="AD84" s="151"/>
      <c r="AE84" s="151"/>
      <c r="AF84" s="151"/>
      <c r="AG84" s="151" t="s">
        <v>137</v>
      </c>
      <c r="AH84" s="151">
        <v>5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190" t="s">
        <v>255</v>
      </c>
      <c r="D85" s="161"/>
      <c r="E85" s="162">
        <v>4</v>
      </c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51"/>
      <c r="Z85" s="151"/>
      <c r="AA85" s="151"/>
      <c r="AB85" s="151"/>
      <c r="AC85" s="151"/>
      <c r="AD85" s="151"/>
      <c r="AE85" s="151"/>
      <c r="AF85" s="151"/>
      <c r="AG85" s="151" t="s">
        <v>137</v>
      </c>
      <c r="AH85" s="151">
        <v>5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/>
      <c r="B86" s="159"/>
      <c r="C86" s="190" t="s">
        <v>256</v>
      </c>
      <c r="D86" s="161"/>
      <c r="E86" s="162">
        <v>1</v>
      </c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60"/>
      <c r="Y86" s="151"/>
      <c r="Z86" s="151"/>
      <c r="AA86" s="151"/>
      <c r="AB86" s="151"/>
      <c r="AC86" s="151"/>
      <c r="AD86" s="151"/>
      <c r="AE86" s="151"/>
      <c r="AF86" s="151"/>
      <c r="AG86" s="151" t="s">
        <v>137</v>
      </c>
      <c r="AH86" s="151">
        <v>5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72">
        <v>35</v>
      </c>
      <c r="B87" s="173" t="s">
        <v>257</v>
      </c>
      <c r="C87" s="189" t="s">
        <v>258</v>
      </c>
      <c r="D87" s="174" t="s">
        <v>140</v>
      </c>
      <c r="E87" s="175">
        <v>2</v>
      </c>
      <c r="F87" s="176"/>
      <c r="G87" s="177">
        <f>ROUND(E87*F87,2)</f>
        <v>0</v>
      </c>
      <c r="H87" s="176"/>
      <c r="I87" s="177">
        <f>ROUND(E87*H87,2)</f>
        <v>0</v>
      </c>
      <c r="J87" s="176"/>
      <c r="K87" s="177">
        <f>ROUND(E87*J87,2)</f>
        <v>0</v>
      </c>
      <c r="L87" s="177">
        <v>21</v>
      </c>
      <c r="M87" s="177">
        <f>G87*(1+L87/100)</f>
        <v>0</v>
      </c>
      <c r="N87" s="177">
        <v>0</v>
      </c>
      <c r="O87" s="177">
        <f>ROUND(E87*N87,2)</f>
        <v>0</v>
      </c>
      <c r="P87" s="177">
        <v>0</v>
      </c>
      <c r="Q87" s="177">
        <f>ROUND(E87*P87,2)</f>
        <v>0</v>
      </c>
      <c r="R87" s="177" t="s">
        <v>151</v>
      </c>
      <c r="S87" s="177" t="s">
        <v>131</v>
      </c>
      <c r="T87" s="178" t="s">
        <v>131</v>
      </c>
      <c r="U87" s="160">
        <v>0.16500000000000001</v>
      </c>
      <c r="V87" s="160">
        <f>ROUND(E87*U87,2)</f>
        <v>0.33</v>
      </c>
      <c r="W87" s="160"/>
      <c r="X87" s="160" t="s">
        <v>132</v>
      </c>
      <c r="Y87" s="151"/>
      <c r="Z87" s="151"/>
      <c r="AA87" s="151"/>
      <c r="AB87" s="151"/>
      <c r="AC87" s="151"/>
      <c r="AD87" s="151"/>
      <c r="AE87" s="151"/>
      <c r="AF87" s="151"/>
      <c r="AG87" s="151" t="s">
        <v>133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8"/>
      <c r="B88" s="159"/>
      <c r="C88" s="251" t="s">
        <v>259</v>
      </c>
      <c r="D88" s="252"/>
      <c r="E88" s="252"/>
      <c r="F88" s="252"/>
      <c r="G88" s="252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51"/>
      <c r="Z88" s="151"/>
      <c r="AA88" s="151"/>
      <c r="AB88" s="151"/>
      <c r="AC88" s="151"/>
      <c r="AD88" s="151"/>
      <c r="AE88" s="151"/>
      <c r="AF88" s="151"/>
      <c r="AG88" s="151" t="s">
        <v>135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72">
        <v>36</v>
      </c>
      <c r="B89" s="173" t="s">
        <v>260</v>
      </c>
      <c r="C89" s="189" t="s">
        <v>261</v>
      </c>
      <c r="D89" s="174" t="s">
        <v>150</v>
      </c>
      <c r="E89" s="175">
        <v>12</v>
      </c>
      <c r="F89" s="176"/>
      <c r="G89" s="177">
        <f>ROUND(E89*F89,2)</f>
        <v>0</v>
      </c>
      <c r="H89" s="176"/>
      <c r="I89" s="177">
        <f>ROUND(E89*H89,2)</f>
        <v>0</v>
      </c>
      <c r="J89" s="176"/>
      <c r="K89" s="177">
        <f>ROUND(E89*J89,2)</f>
        <v>0</v>
      </c>
      <c r="L89" s="177">
        <v>21</v>
      </c>
      <c r="M89" s="177">
        <f>G89*(1+L89/100)</f>
        <v>0</v>
      </c>
      <c r="N89" s="177">
        <v>0</v>
      </c>
      <c r="O89" s="177">
        <f>ROUND(E89*N89,2)</f>
        <v>0</v>
      </c>
      <c r="P89" s="177">
        <v>0</v>
      </c>
      <c r="Q89" s="177">
        <f>ROUND(E89*P89,2)</f>
        <v>0</v>
      </c>
      <c r="R89" s="177" t="s">
        <v>262</v>
      </c>
      <c r="S89" s="177" t="s">
        <v>131</v>
      </c>
      <c r="T89" s="178" t="s">
        <v>131</v>
      </c>
      <c r="U89" s="160">
        <v>0.15</v>
      </c>
      <c r="V89" s="160">
        <f>ROUND(E89*U89,2)</f>
        <v>1.8</v>
      </c>
      <c r="W89" s="160"/>
      <c r="X89" s="160" t="s">
        <v>132</v>
      </c>
      <c r="Y89" s="151"/>
      <c r="Z89" s="151"/>
      <c r="AA89" s="151"/>
      <c r="AB89" s="151"/>
      <c r="AC89" s="151"/>
      <c r="AD89" s="151"/>
      <c r="AE89" s="151"/>
      <c r="AF89" s="151"/>
      <c r="AG89" s="151" t="s">
        <v>133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251" t="s">
        <v>263</v>
      </c>
      <c r="D90" s="252"/>
      <c r="E90" s="252"/>
      <c r="F90" s="252"/>
      <c r="G90" s="252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60"/>
      <c r="Y90" s="151"/>
      <c r="Z90" s="151"/>
      <c r="AA90" s="151"/>
      <c r="AB90" s="151"/>
      <c r="AC90" s="151"/>
      <c r="AD90" s="151"/>
      <c r="AE90" s="151"/>
      <c r="AF90" s="151"/>
      <c r="AG90" s="151" t="s">
        <v>135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79" t="str">
        <f>C90</f>
        <v>napuštění a vypuštění vody, dodání vody a desinfekčního prostředku, náklady na bakteriologický rozbor vody,</v>
      </c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90" t="s">
        <v>264</v>
      </c>
      <c r="D91" s="161"/>
      <c r="E91" s="162">
        <v>8</v>
      </c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60"/>
      <c r="Y91" s="151"/>
      <c r="Z91" s="151"/>
      <c r="AA91" s="151"/>
      <c r="AB91" s="151"/>
      <c r="AC91" s="151"/>
      <c r="AD91" s="151"/>
      <c r="AE91" s="151"/>
      <c r="AF91" s="151"/>
      <c r="AG91" s="151" t="s">
        <v>137</v>
      </c>
      <c r="AH91" s="151">
        <v>5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90" t="s">
        <v>265</v>
      </c>
      <c r="D92" s="161"/>
      <c r="E92" s="162">
        <v>4</v>
      </c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51"/>
      <c r="Z92" s="151"/>
      <c r="AA92" s="151"/>
      <c r="AB92" s="151"/>
      <c r="AC92" s="151"/>
      <c r="AD92" s="151"/>
      <c r="AE92" s="151"/>
      <c r="AF92" s="151"/>
      <c r="AG92" s="151" t="s">
        <v>137</v>
      </c>
      <c r="AH92" s="151">
        <v>5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72">
        <v>37</v>
      </c>
      <c r="B93" s="173" t="s">
        <v>266</v>
      </c>
      <c r="C93" s="189" t="s">
        <v>267</v>
      </c>
      <c r="D93" s="174" t="s">
        <v>150</v>
      </c>
      <c r="E93" s="175">
        <v>12</v>
      </c>
      <c r="F93" s="176"/>
      <c r="G93" s="177">
        <f>ROUND(E93*F93,2)</f>
        <v>0</v>
      </c>
      <c r="H93" s="176"/>
      <c r="I93" s="177">
        <f>ROUND(E93*H93,2)</f>
        <v>0</v>
      </c>
      <c r="J93" s="176"/>
      <c r="K93" s="177">
        <f>ROUND(E93*J93,2)</f>
        <v>0</v>
      </c>
      <c r="L93" s="177">
        <v>21</v>
      </c>
      <c r="M93" s="177">
        <f>G93*(1+L93/100)</f>
        <v>0</v>
      </c>
      <c r="N93" s="177">
        <v>0</v>
      </c>
      <c r="O93" s="177">
        <f>ROUND(E93*N93,2)</f>
        <v>0</v>
      </c>
      <c r="P93" s="177">
        <v>0</v>
      </c>
      <c r="Q93" s="177">
        <f>ROUND(E93*P93,2)</f>
        <v>0</v>
      </c>
      <c r="R93" s="177" t="s">
        <v>151</v>
      </c>
      <c r="S93" s="177" t="s">
        <v>131</v>
      </c>
      <c r="T93" s="178" t="s">
        <v>131</v>
      </c>
      <c r="U93" s="160">
        <v>2.9000000000000001E-2</v>
      </c>
      <c r="V93" s="160">
        <f>ROUND(E93*U93,2)</f>
        <v>0.35</v>
      </c>
      <c r="W93" s="160"/>
      <c r="X93" s="160" t="s">
        <v>132</v>
      </c>
      <c r="Y93" s="151"/>
      <c r="Z93" s="151"/>
      <c r="AA93" s="151"/>
      <c r="AB93" s="151"/>
      <c r="AC93" s="151"/>
      <c r="AD93" s="151"/>
      <c r="AE93" s="151"/>
      <c r="AF93" s="151"/>
      <c r="AG93" s="151" t="s">
        <v>133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90" t="s">
        <v>264</v>
      </c>
      <c r="D94" s="161"/>
      <c r="E94" s="162">
        <v>8</v>
      </c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60"/>
      <c r="Y94" s="151"/>
      <c r="Z94" s="151"/>
      <c r="AA94" s="151"/>
      <c r="AB94" s="151"/>
      <c r="AC94" s="151"/>
      <c r="AD94" s="151"/>
      <c r="AE94" s="151"/>
      <c r="AF94" s="151"/>
      <c r="AG94" s="151" t="s">
        <v>137</v>
      </c>
      <c r="AH94" s="151">
        <v>5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90" t="s">
        <v>265</v>
      </c>
      <c r="D95" s="161"/>
      <c r="E95" s="162">
        <v>4</v>
      </c>
      <c r="F95" s="160"/>
      <c r="G95" s="160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60"/>
      <c r="Y95" s="151"/>
      <c r="Z95" s="151"/>
      <c r="AA95" s="151"/>
      <c r="AB95" s="151"/>
      <c r="AC95" s="151"/>
      <c r="AD95" s="151"/>
      <c r="AE95" s="151"/>
      <c r="AF95" s="151"/>
      <c r="AG95" s="151" t="s">
        <v>137</v>
      </c>
      <c r="AH95" s="151">
        <v>5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72">
        <v>38</v>
      </c>
      <c r="B96" s="173" t="s">
        <v>268</v>
      </c>
      <c r="C96" s="189" t="s">
        <v>269</v>
      </c>
      <c r="D96" s="174" t="s">
        <v>201</v>
      </c>
      <c r="E96" s="175">
        <v>2.0140000000000002E-2</v>
      </c>
      <c r="F96" s="176"/>
      <c r="G96" s="177">
        <f>ROUND(E96*F96,2)</f>
        <v>0</v>
      </c>
      <c r="H96" s="176"/>
      <c r="I96" s="177">
        <f>ROUND(E96*H96,2)</f>
        <v>0</v>
      </c>
      <c r="J96" s="176"/>
      <c r="K96" s="177">
        <f>ROUND(E96*J96,2)</f>
        <v>0</v>
      </c>
      <c r="L96" s="177">
        <v>21</v>
      </c>
      <c r="M96" s="177">
        <f>G96*(1+L96/100)</f>
        <v>0</v>
      </c>
      <c r="N96" s="177">
        <v>0</v>
      </c>
      <c r="O96" s="177">
        <f>ROUND(E96*N96,2)</f>
        <v>0</v>
      </c>
      <c r="P96" s="177">
        <v>0</v>
      </c>
      <c r="Q96" s="177">
        <f>ROUND(E96*P96,2)</f>
        <v>0</v>
      </c>
      <c r="R96" s="177" t="s">
        <v>151</v>
      </c>
      <c r="S96" s="177" t="s">
        <v>131</v>
      </c>
      <c r="T96" s="178" t="s">
        <v>131</v>
      </c>
      <c r="U96" s="160">
        <v>1.327</v>
      </c>
      <c r="V96" s="160">
        <f>ROUND(E96*U96,2)</f>
        <v>0.03</v>
      </c>
      <c r="W96" s="160"/>
      <c r="X96" s="160" t="s">
        <v>203</v>
      </c>
      <c r="Y96" s="151"/>
      <c r="Z96" s="151"/>
      <c r="AA96" s="151"/>
      <c r="AB96" s="151"/>
      <c r="AC96" s="151"/>
      <c r="AD96" s="151"/>
      <c r="AE96" s="151"/>
      <c r="AF96" s="151"/>
      <c r="AG96" s="151" t="s">
        <v>204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251" t="s">
        <v>270</v>
      </c>
      <c r="D97" s="252"/>
      <c r="E97" s="252"/>
      <c r="F97" s="252"/>
      <c r="G97" s="252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51"/>
      <c r="Z97" s="151"/>
      <c r="AA97" s="151"/>
      <c r="AB97" s="151"/>
      <c r="AC97" s="151"/>
      <c r="AD97" s="151"/>
      <c r="AE97" s="151"/>
      <c r="AF97" s="151"/>
      <c r="AG97" s="151" t="s">
        <v>135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125</v>
      </c>
      <c r="B98" s="167" t="s">
        <v>80</v>
      </c>
      <c r="C98" s="188" t="s">
        <v>81</v>
      </c>
      <c r="D98" s="168"/>
      <c r="E98" s="169"/>
      <c r="F98" s="170"/>
      <c r="G98" s="170">
        <f>SUMIF(AG99:AG132,"&lt;&gt;NOR",G99:G132)</f>
        <v>0</v>
      </c>
      <c r="H98" s="170"/>
      <c r="I98" s="170">
        <f>SUM(I99:I132)</f>
        <v>0</v>
      </c>
      <c r="J98" s="170"/>
      <c r="K98" s="170">
        <f>SUM(K99:K132)</f>
        <v>0</v>
      </c>
      <c r="L98" s="170"/>
      <c r="M98" s="170">
        <f>SUM(M99:M132)</f>
        <v>0</v>
      </c>
      <c r="N98" s="170"/>
      <c r="O98" s="170">
        <f>SUM(O99:O132)</f>
        <v>0.05</v>
      </c>
      <c r="P98" s="170"/>
      <c r="Q98" s="170">
        <f>SUM(Q99:Q132)</f>
        <v>0.03</v>
      </c>
      <c r="R98" s="170"/>
      <c r="S98" s="170"/>
      <c r="T98" s="171"/>
      <c r="U98" s="165"/>
      <c r="V98" s="165">
        <f>SUM(V99:V132)</f>
        <v>20.059999999999999</v>
      </c>
      <c r="W98" s="165"/>
      <c r="X98" s="165"/>
      <c r="AG98" t="s">
        <v>126</v>
      </c>
    </row>
    <row r="99" spans="1:60" outlineLevel="1" x14ac:dyDescent="0.2">
      <c r="A99" s="180">
        <v>39</v>
      </c>
      <c r="B99" s="181" t="s">
        <v>271</v>
      </c>
      <c r="C99" s="192" t="s">
        <v>272</v>
      </c>
      <c r="D99" s="182" t="s">
        <v>150</v>
      </c>
      <c r="E99" s="183">
        <v>3</v>
      </c>
      <c r="F99" s="184"/>
      <c r="G99" s="185">
        <f t="shared" ref="G99:G104" si="7">ROUND(E99*F99,2)</f>
        <v>0</v>
      </c>
      <c r="H99" s="184"/>
      <c r="I99" s="185">
        <f t="shared" ref="I99:I104" si="8">ROUND(E99*H99,2)</f>
        <v>0</v>
      </c>
      <c r="J99" s="184"/>
      <c r="K99" s="185">
        <f t="shared" ref="K99:K104" si="9">ROUND(E99*J99,2)</f>
        <v>0</v>
      </c>
      <c r="L99" s="185">
        <v>21</v>
      </c>
      <c r="M99" s="185">
        <f t="shared" ref="M99:M104" si="10">G99*(1+L99/100)</f>
        <v>0</v>
      </c>
      <c r="N99" s="185">
        <v>2.5000000000000001E-4</v>
      </c>
      <c r="O99" s="185">
        <f t="shared" ref="O99:O104" si="11">ROUND(E99*N99,2)</f>
        <v>0</v>
      </c>
      <c r="P99" s="185">
        <v>2.5400000000000002E-3</v>
      </c>
      <c r="Q99" s="185">
        <f t="shared" ref="Q99:Q104" si="12">ROUND(E99*P99,2)</f>
        <v>0.01</v>
      </c>
      <c r="R99" s="185" t="s">
        <v>151</v>
      </c>
      <c r="S99" s="185" t="s">
        <v>131</v>
      </c>
      <c r="T99" s="186" t="s">
        <v>131</v>
      </c>
      <c r="U99" s="160">
        <v>0.03</v>
      </c>
      <c r="V99" s="160">
        <f t="shared" ref="V99:V104" si="13">ROUND(E99*U99,2)</f>
        <v>0.09</v>
      </c>
      <c r="W99" s="160"/>
      <c r="X99" s="160" t="s">
        <v>132</v>
      </c>
      <c r="Y99" s="151"/>
      <c r="Z99" s="151"/>
      <c r="AA99" s="151"/>
      <c r="AB99" s="151"/>
      <c r="AC99" s="151"/>
      <c r="AD99" s="151"/>
      <c r="AE99" s="151"/>
      <c r="AF99" s="151"/>
      <c r="AG99" s="151" t="s">
        <v>133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80">
        <v>40</v>
      </c>
      <c r="B100" s="181" t="s">
        <v>273</v>
      </c>
      <c r="C100" s="192" t="s">
        <v>274</v>
      </c>
      <c r="D100" s="182" t="s">
        <v>150</v>
      </c>
      <c r="E100" s="183">
        <v>1</v>
      </c>
      <c r="F100" s="184"/>
      <c r="G100" s="185">
        <f t="shared" si="7"/>
        <v>0</v>
      </c>
      <c r="H100" s="184"/>
      <c r="I100" s="185">
        <f t="shared" si="8"/>
        <v>0</v>
      </c>
      <c r="J100" s="184"/>
      <c r="K100" s="185">
        <f t="shared" si="9"/>
        <v>0</v>
      </c>
      <c r="L100" s="185">
        <v>21</v>
      </c>
      <c r="M100" s="185">
        <f t="shared" si="10"/>
        <v>0</v>
      </c>
      <c r="N100" s="185">
        <v>2.5000000000000001E-4</v>
      </c>
      <c r="O100" s="185">
        <f t="shared" si="11"/>
        <v>0</v>
      </c>
      <c r="P100" s="185">
        <v>5.5300000000000002E-3</v>
      </c>
      <c r="Q100" s="185">
        <f t="shared" si="12"/>
        <v>0.01</v>
      </c>
      <c r="R100" s="185" t="s">
        <v>151</v>
      </c>
      <c r="S100" s="185" t="s">
        <v>131</v>
      </c>
      <c r="T100" s="186" t="s">
        <v>131</v>
      </c>
      <c r="U100" s="160">
        <v>4.8000000000000001E-2</v>
      </c>
      <c r="V100" s="160">
        <f t="shared" si="13"/>
        <v>0.05</v>
      </c>
      <c r="W100" s="160"/>
      <c r="X100" s="160" t="s">
        <v>132</v>
      </c>
      <c r="Y100" s="151"/>
      <c r="Z100" s="151"/>
      <c r="AA100" s="151"/>
      <c r="AB100" s="151"/>
      <c r="AC100" s="151"/>
      <c r="AD100" s="151"/>
      <c r="AE100" s="151"/>
      <c r="AF100" s="151"/>
      <c r="AG100" s="151" t="s">
        <v>133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ht="22.5" outlineLevel="1" x14ac:dyDescent="0.2">
      <c r="A101" s="180">
        <v>41</v>
      </c>
      <c r="B101" s="181" t="s">
        <v>275</v>
      </c>
      <c r="C101" s="192" t="s">
        <v>276</v>
      </c>
      <c r="D101" s="182" t="s">
        <v>140</v>
      </c>
      <c r="E101" s="183">
        <v>2</v>
      </c>
      <c r="F101" s="184"/>
      <c r="G101" s="185">
        <f t="shared" si="7"/>
        <v>0</v>
      </c>
      <c r="H101" s="184"/>
      <c r="I101" s="185">
        <f t="shared" si="8"/>
        <v>0</v>
      </c>
      <c r="J101" s="184"/>
      <c r="K101" s="185">
        <f t="shared" si="9"/>
        <v>0</v>
      </c>
      <c r="L101" s="185">
        <v>21</v>
      </c>
      <c r="M101" s="185">
        <f t="shared" si="10"/>
        <v>0</v>
      </c>
      <c r="N101" s="185">
        <v>0</v>
      </c>
      <c r="O101" s="185">
        <f t="shared" si="11"/>
        <v>0</v>
      </c>
      <c r="P101" s="185">
        <v>7.2000000000000005E-4</v>
      </c>
      <c r="Q101" s="185">
        <f t="shared" si="12"/>
        <v>0</v>
      </c>
      <c r="R101" s="185" t="s">
        <v>232</v>
      </c>
      <c r="S101" s="185" t="s">
        <v>131</v>
      </c>
      <c r="T101" s="186" t="s">
        <v>131</v>
      </c>
      <c r="U101" s="160">
        <v>5.0000000000000001E-3</v>
      </c>
      <c r="V101" s="160">
        <f t="shared" si="13"/>
        <v>0.01</v>
      </c>
      <c r="W101" s="160"/>
      <c r="X101" s="160" t="s">
        <v>132</v>
      </c>
      <c r="Y101" s="151"/>
      <c r="Z101" s="151"/>
      <c r="AA101" s="151"/>
      <c r="AB101" s="151"/>
      <c r="AC101" s="151"/>
      <c r="AD101" s="151"/>
      <c r="AE101" s="151"/>
      <c r="AF101" s="151"/>
      <c r="AG101" s="151" t="s">
        <v>133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33.75" outlineLevel="1" x14ac:dyDescent="0.2">
      <c r="A102" s="180">
        <v>42</v>
      </c>
      <c r="B102" s="181" t="s">
        <v>277</v>
      </c>
      <c r="C102" s="192" t="s">
        <v>278</v>
      </c>
      <c r="D102" s="182" t="s">
        <v>140</v>
      </c>
      <c r="E102" s="183">
        <v>2</v>
      </c>
      <c r="F102" s="184"/>
      <c r="G102" s="185">
        <f t="shared" si="7"/>
        <v>0</v>
      </c>
      <c r="H102" s="184"/>
      <c r="I102" s="185">
        <f t="shared" si="8"/>
        <v>0</v>
      </c>
      <c r="J102" s="184"/>
      <c r="K102" s="185">
        <f t="shared" si="9"/>
        <v>0</v>
      </c>
      <c r="L102" s="185">
        <v>21</v>
      </c>
      <c r="M102" s="185">
        <f t="shared" si="10"/>
        <v>0</v>
      </c>
      <c r="N102" s="185">
        <v>0</v>
      </c>
      <c r="O102" s="185">
        <f t="shared" si="11"/>
        <v>0</v>
      </c>
      <c r="P102" s="185">
        <v>1.3999999999999999E-4</v>
      </c>
      <c r="Q102" s="185">
        <f t="shared" si="12"/>
        <v>0</v>
      </c>
      <c r="R102" s="185" t="s">
        <v>232</v>
      </c>
      <c r="S102" s="185" t="s">
        <v>131</v>
      </c>
      <c r="T102" s="186" t="s">
        <v>131</v>
      </c>
      <c r="U102" s="160">
        <v>5.0000000000000001E-3</v>
      </c>
      <c r="V102" s="160">
        <f t="shared" si="13"/>
        <v>0.01</v>
      </c>
      <c r="W102" s="160"/>
      <c r="X102" s="160" t="s">
        <v>132</v>
      </c>
      <c r="Y102" s="151"/>
      <c r="Z102" s="151"/>
      <c r="AA102" s="151"/>
      <c r="AB102" s="151"/>
      <c r="AC102" s="151"/>
      <c r="AD102" s="151"/>
      <c r="AE102" s="151"/>
      <c r="AF102" s="151"/>
      <c r="AG102" s="151" t="s">
        <v>133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80">
        <v>43</v>
      </c>
      <c r="B103" s="181" t="s">
        <v>279</v>
      </c>
      <c r="C103" s="192" t="s">
        <v>280</v>
      </c>
      <c r="D103" s="182" t="s">
        <v>140</v>
      </c>
      <c r="E103" s="183">
        <v>2</v>
      </c>
      <c r="F103" s="184"/>
      <c r="G103" s="185">
        <f t="shared" si="7"/>
        <v>0</v>
      </c>
      <c r="H103" s="184"/>
      <c r="I103" s="185">
        <f t="shared" si="8"/>
        <v>0</v>
      </c>
      <c r="J103" s="184"/>
      <c r="K103" s="185">
        <f t="shared" si="9"/>
        <v>0</v>
      </c>
      <c r="L103" s="185">
        <v>21</v>
      </c>
      <c r="M103" s="185">
        <f t="shared" si="10"/>
        <v>0</v>
      </c>
      <c r="N103" s="185">
        <v>3.0000000000000001E-5</v>
      </c>
      <c r="O103" s="185">
        <f t="shared" si="11"/>
        <v>0</v>
      </c>
      <c r="P103" s="185">
        <v>5.6699999999999997E-3</v>
      </c>
      <c r="Q103" s="185">
        <f t="shared" si="12"/>
        <v>0.01</v>
      </c>
      <c r="R103" s="185" t="s">
        <v>232</v>
      </c>
      <c r="S103" s="185" t="s">
        <v>131</v>
      </c>
      <c r="T103" s="186" t="s">
        <v>131</v>
      </c>
      <c r="U103" s="160">
        <v>2.1000000000000001E-2</v>
      </c>
      <c r="V103" s="160">
        <f t="shared" si="13"/>
        <v>0.04</v>
      </c>
      <c r="W103" s="160"/>
      <c r="X103" s="160" t="s">
        <v>132</v>
      </c>
      <c r="Y103" s="151"/>
      <c r="Z103" s="151"/>
      <c r="AA103" s="151"/>
      <c r="AB103" s="151"/>
      <c r="AC103" s="151"/>
      <c r="AD103" s="151"/>
      <c r="AE103" s="151"/>
      <c r="AF103" s="151"/>
      <c r="AG103" s="151" t="s">
        <v>133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2">
        <v>44</v>
      </c>
      <c r="B104" s="173" t="s">
        <v>281</v>
      </c>
      <c r="C104" s="189" t="s">
        <v>282</v>
      </c>
      <c r="D104" s="174" t="s">
        <v>240</v>
      </c>
      <c r="E104" s="175">
        <v>2</v>
      </c>
      <c r="F104" s="176"/>
      <c r="G104" s="177">
        <f t="shared" si="7"/>
        <v>0</v>
      </c>
      <c r="H104" s="176"/>
      <c r="I104" s="177">
        <f t="shared" si="8"/>
        <v>0</v>
      </c>
      <c r="J104" s="176"/>
      <c r="K104" s="177">
        <f t="shared" si="9"/>
        <v>0</v>
      </c>
      <c r="L104" s="177">
        <v>21</v>
      </c>
      <c r="M104" s="177">
        <f t="shared" si="10"/>
        <v>0</v>
      </c>
      <c r="N104" s="177">
        <v>3.0699999999999998E-3</v>
      </c>
      <c r="O104" s="177">
        <f t="shared" si="11"/>
        <v>0.01</v>
      </c>
      <c r="P104" s="177">
        <v>0</v>
      </c>
      <c r="Q104" s="177">
        <f t="shared" si="12"/>
        <v>0</v>
      </c>
      <c r="R104" s="177" t="s">
        <v>151</v>
      </c>
      <c r="S104" s="177" t="s">
        <v>131</v>
      </c>
      <c r="T104" s="178" t="s">
        <v>131</v>
      </c>
      <c r="U104" s="160">
        <v>1.415</v>
      </c>
      <c r="V104" s="160">
        <f t="shared" si="13"/>
        <v>2.83</v>
      </c>
      <c r="W104" s="160"/>
      <c r="X104" s="160" t="s">
        <v>132</v>
      </c>
      <c r="Y104" s="151"/>
      <c r="Z104" s="151"/>
      <c r="AA104" s="151"/>
      <c r="AB104" s="151"/>
      <c r="AC104" s="151"/>
      <c r="AD104" s="151"/>
      <c r="AE104" s="151"/>
      <c r="AF104" s="151"/>
      <c r="AG104" s="151" t="s">
        <v>133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251" t="s">
        <v>283</v>
      </c>
      <c r="D105" s="252"/>
      <c r="E105" s="252"/>
      <c r="F105" s="252"/>
      <c r="G105" s="252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60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135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80">
        <v>45</v>
      </c>
      <c r="B106" s="181" t="s">
        <v>284</v>
      </c>
      <c r="C106" s="192" t="s">
        <v>285</v>
      </c>
      <c r="D106" s="182" t="s">
        <v>140</v>
      </c>
      <c r="E106" s="183">
        <v>2</v>
      </c>
      <c r="F106" s="184"/>
      <c r="G106" s="185">
        <f>ROUND(E106*F106,2)</f>
        <v>0</v>
      </c>
      <c r="H106" s="184"/>
      <c r="I106" s="185">
        <f>ROUND(E106*H106,2)</f>
        <v>0</v>
      </c>
      <c r="J106" s="184"/>
      <c r="K106" s="185">
        <f>ROUND(E106*J106,2)</f>
        <v>0</v>
      </c>
      <c r="L106" s="185">
        <v>21</v>
      </c>
      <c r="M106" s="185">
        <f>G106*(1+L106/100)</f>
        <v>0</v>
      </c>
      <c r="N106" s="185">
        <v>9.3000000000000005E-4</v>
      </c>
      <c r="O106" s="185">
        <f>ROUND(E106*N106,2)</f>
        <v>0</v>
      </c>
      <c r="P106" s="185">
        <v>0</v>
      </c>
      <c r="Q106" s="185">
        <f>ROUND(E106*P106,2)</f>
        <v>0</v>
      </c>
      <c r="R106" s="185" t="s">
        <v>151</v>
      </c>
      <c r="S106" s="185" t="s">
        <v>131</v>
      </c>
      <c r="T106" s="186" t="s">
        <v>131</v>
      </c>
      <c r="U106" s="160">
        <v>0.42399999999999999</v>
      </c>
      <c r="V106" s="160">
        <f>ROUND(E106*U106,2)</f>
        <v>0.85</v>
      </c>
      <c r="W106" s="160"/>
      <c r="X106" s="160" t="s">
        <v>132</v>
      </c>
      <c r="Y106" s="151"/>
      <c r="Z106" s="151"/>
      <c r="AA106" s="151"/>
      <c r="AB106" s="151"/>
      <c r="AC106" s="151"/>
      <c r="AD106" s="151"/>
      <c r="AE106" s="151"/>
      <c r="AF106" s="151"/>
      <c r="AG106" s="151" t="s">
        <v>133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80">
        <v>46</v>
      </c>
      <c r="B107" s="181" t="s">
        <v>286</v>
      </c>
      <c r="C107" s="192" t="s">
        <v>287</v>
      </c>
      <c r="D107" s="182" t="s">
        <v>150</v>
      </c>
      <c r="E107" s="183">
        <v>5</v>
      </c>
      <c r="F107" s="184"/>
      <c r="G107" s="185">
        <f>ROUND(E107*F107,2)</f>
        <v>0</v>
      </c>
      <c r="H107" s="184"/>
      <c r="I107" s="185">
        <f>ROUND(E107*H107,2)</f>
        <v>0</v>
      </c>
      <c r="J107" s="184"/>
      <c r="K107" s="185">
        <f>ROUND(E107*J107,2)</f>
        <v>0</v>
      </c>
      <c r="L107" s="185">
        <v>21</v>
      </c>
      <c r="M107" s="185">
        <f>G107*(1+L107/100)</f>
        <v>0</v>
      </c>
      <c r="N107" s="185">
        <v>7.8200000000000006E-3</v>
      </c>
      <c r="O107" s="185">
        <f>ROUND(E107*N107,2)</f>
        <v>0.04</v>
      </c>
      <c r="P107" s="185">
        <v>0</v>
      </c>
      <c r="Q107" s="185">
        <f>ROUND(E107*P107,2)</f>
        <v>0</v>
      </c>
      <c r="R107" s="185" t="s">
        <v>151</v>
      </c>
      <c r="S107" s="185" t="s">
        <v>131</v>
      </c>
      <c r="T107" s="186" t="s">
        <v>131</v>
      </c>
      <c r="U107" s="160">
        <v>0.502</v>
      </c>
      <c r="V107" s="160">
        <f>ROUND(E107*U107,2)</f>
        <v>2.5099999999999998</v>
      </c>
      <c r="W107" s="160"/>
      <c r="X107" s="160" t="s">
        <v>132</v>
      </c>
      <c r="Y107" s="151"/>
      <c r="Z107" s="151"/>
      <c r="AA107" s="151"/>
      <c r="AB107" s="151"/>
      <c r="AC107" s="151"/>
      <c r="AD107" s="151"/>
      <c r="AE107" s="151"/>
      <c r="AF107" s="151"/>
      <c r="AG107" s="151" t="s">
        <v>133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80">
        <v>47</v>
      </c>
      <c r="B108" s="181" t="s">
        <v>288</v>
      </c>
      <c r="C108" s="192" t="s">
        <v>289</v>
      </c>
      <c r="D108" s="182" t="s">
        <v>140</v>
      </c>
      <c r="E108" s="183">
        <v>1</v>
      </c>
      <c r="F108" s="184"/>
      <c r="G108" s="185">
        <f>ROUND(E108*F108,2)</f>
        <v>0</v>
      </c>
      <c r="H108" s="184"/>
      <c r="I108" s="185">
        <f>ROUND(E108*H108,2)</f>
        <v>0</v>
      </c>
      <c r="J108" s="184"/>
      <c r="K108" s="185">
        <f>ROUND(E108*J108,2)</f>
        <v>0</v>
      </c>
      <c r="L108" s="185">
        <v>21</v>
      </c>
      <c r="M108" s="185">
        <f>G108*(1+L108/100)</f>
        <v>0</v>
      </c>
      <c r="N108" s="185">
        <v>2.0000000000000001E-4</v>
      </c>
      <c r="O108" s="185">
        <f>ROUND(E108*N108,2)</f>
        <v>0</v>
      </c>
      <c r="P108" s="185">
        <v>0</v>
      </c>
      <c r="Q108" s="185">
        <f>ROUND(E108*P108,2)</f>
        <v>0</v>
      </c>
      <c r="R108" s="185"/>
      <c r="S108" s="185" t="s">
        <v>131</v>
      </c>
      <c r="T108" s="186" t="s">
        <v>131</v>
      </c>
      <c r="U108" s="160">
        <v>0.73399999999999999</v>
      </c>
      <c r="V108" s="160">
        <f>ROUND(E108*U108,2)</f>
        <v>0.73</v>
      </c>
      <c r="W108" s="160"/>
      <c r="X108" s="160" t="s">
        <v>132</v>
      </c>
      <c r="Y108" s="151"/>
      <c r="Z108" s="151"/>
      <c r="AA108" s="151"/>
      <c r="AB108" s="151"/>
      <c r="AC108" s="151"/>
      <c r="AD108" s="151"/>
      <c r="AE108" s="151"/>
      <c r="AF108" s="151"/>
      <c r="AG108" s="151" t="s">
        <v>133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80">
        <v>48</v>
      </c>
      <c r="B109" s="181" t="s">
        <v>290</v>
      </c>
      <c r="C109" s="192" t="s">
        <v>291</v>
      </c>
      <c r="D109" s="182" t="s">
        <v>140</v>
      </c>
      <c r="E109" s="183">
        <v>2</v>
      </c>
      <c r="F109" s="184"/>
      <c r="G109" s="185">
        <f>ROUND(E109*F109,2)</f>
        <v>0</v>
      </c>
      <c r="H109" s="184"/>
      <c r="I109" s="185">
        <f>ROUND(E109*H109,2)</f>
        <v>0</v>
      </c>
      <c r="J109" s="184"/>
      <c r="K109" s="185">
        <f>ROUND(E109*J109,2)</f>
        <v>0</v>
      </c>
      <c r="L109" s="185">
        <v>21</v>
      </c>
      <c r="M109" s="185">
        <f>G109*(1+L109/100)</f>
        <v>0</v>
      </c>
      <c r="N109" s="185">
        <v>2.3000000000000001E-4</v>
      </c>
      <c r="O109" s="185">
        <f>ROUND(E109*N109,2)</f>
        <v>0</v>
      </c>
      <c r="P109" s="185">
        <v>0</v>
      </c>
      <c r="Q109" s="185">
        <f>ROUND(E109*P109,2)</f>
        <v>0</v>
      </c>
      <c r="R109" s="185" t="s">
        <v>151</v>
      </c>
      <c r="S109" s="185" t="s">
        <v>131</v>
      </c>
      <c r="T109" s="186" t="s">
        <v>131</v>
      </c>
      <c r="U109" s="160">
        <v>0.16600000000000001</v>
      </c>
      <c r="V109" s="160">
        <f>ROUND(E109*U109,2)</f>
        <v>0.33</v>
      </c>
      <c r="W109" s="160"/>
      <c r="X109" s="160" t="s">
        <v>132</v>
      </c>
      <c r="Y109" s="151"/>
      <c r="Z109" s="151"/>
      <c r="AA109" s="151"/>
      <c r="AB109" s="151"/>
      <c r="AC109" s="151"/>
      <c r="AD109" s="151"/>
      <c r="AE109" s="151"/>
      <c r="AF109" s="151"/>
      <c r="AG109" s="151" t="s">
        <v>133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2">
        <v>49</v>
      </c>
      <c r="B110" s="173" t="s">
        <v>230</v>
      </c>
      <c r="C110" s="189" t="s">
        <v>231</v>
      </c>
      <c r="D110" s="174" t="s">
        <v>140</v>
      </c>
      <c r="E110" s="175">
        <v>1</v>
      </c>
      <c r="F110" s="176"/>
      <c r="G110" s="177">
        <f>ROUND(E110*F110,2)</f>
        <v>0</v>
      </c>
      <c r="H110" s="176"/>
      <c r="I110" s="177">
        <f>ROUND(E110*H110,2)</f>
        <v>0</v>
      </c>
      <c r="J110" s="176"/>
      <c r="K110" s="177">
        <f>ROUND(E110*J110,2)</f>
        <v>0</v>
      </c>
      <c r="L110" s="177">
        <v>21</v>
      </c>
      <c r="M110" s="177">
        <f>G110*(1+L110/100)</f>
        <v>0</v>
      </c>
      <c r="N110" s="177">
        <v>2.5200000000000001E-3</v>
      </c>
      <c r="O110" s="177">
        <f>ROUND(E110*N110,2)</f>
        <v>0</v>
      </c>
      <c r="P110" s="177">
        <v>0</v>
      </c>
      <c r="Q110" s="177">
        <f>ROUND(E110*P110,2)</f>
        <v>0</v>
      </c>
      <c r="R110" s="177" t="s">
        <v>232</v>
      </c>
      <c r="S110" s="177" t="s">
        <v>131</v>
      </c>
      <c r="T110" s="178" t="s">
        <v>131</v>
      </c>
      <c r="U110" s="160">
        <v>0.433</v>
      </c>
      <c r="V110" s="160">
        <f>ROUND(E110*U110,2)</f>
        <v>0.43</v>
      </c>
      <c r="W110" s="160"/>
      <c r="X110" s="160" t="s">
        <v>132</v>
      </c>
      <c r="Y110" s="151"/>
      <c r="Z110" s="151"/>
      <c r="AA110" s="151"/>
      <c r="AB110" s="151"/>
      <c r="AC110" s="151"/>
      <c r="AD110" s="151"/>
      <c r="AE110" s="151"/>
      <c r="AF110" s="151"/>
      <c r="AG110" s="151" t="s">
        <v>133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8"/>
      <c r="B111" s="159"/>
      <c r="C111" s="249" t="s">
        <v>292</v>
      </c>
      <c r="D111" s="250"/>
      <c r="E111" s="250"/>
      <c r="F111" s="250"/>
      <c r="G111" s="250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60"/>
      <c r="Y111" s="151"/>
      <c r="Z111" s="151"/>
      <c r="AA111" s="151"/>
      <c r="AB111" s="151"/>
      <c r="AC111" s="151"/>
      <c r="AD111" s="151"/>
      <c r="AE111" s="151"/>
      <c r="AF111" s="151"/>
      <c r="AG111" s="151" t="s">
        <v>234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72">
        <v>50</v>
      </c>
      <c r="B112" s="173" t="s">
        <v>293</v>
      </c>
      <c r="C112" s="189" t="s">
        <v>294</v>
      </c>
      <c r="D112" s="174" t="s">
        <v>140</v>
      </c>
      <c r="E112" s="175">
        <v>1</v>
      </c>
      <c r="F112" s="176"/>
      <c r="G112" s="177">
        <f>ROUND(E112*F112,2)</f>
        <v>0</v>
      </c>
      <c r="H112" s="176"/>
      <c r="I112" s="177">
        <f>ROUND(E112*H112,2)</f>
        <v>0</v>
      </c>
      <c r="J112" s="176"/>
      <c r="K112" s="177">
        <f>ROUND(E112*J112,2)</f>
        <v>0</v>
      </c>
      <c r="L112" s="177">
        <v>21</v>
      </c>
      <c r="M112" s="177">
        <f>G112*(1+L112/100)</f>
        <v>0</v>
      </c>
      <c r="N112" s="177">
        <v>3.0000000000000001E-5</v>
      </c>
      <c r="O112" s="177">
        <f>ROUND(E112*N112,2)</f>
        <v>0</v>
      </c>
      <c r="P112" s="177">
        <v>0</v>
      </c>
      <c r="Q112" s="177">
        <f>ROUND(E112*P112,2)</f>
        <v>0</v>
      </c>
      <c r="R112" s="177" t="s">
        <v>151</v>
      </c>
      <c r="S112" s="177" t="s">
        <v>131</v>
      </c>
      <c r="T112" s="178" t="s">
        <v>131</v>
      </c>
      <c r="U112" s="160">
        <v>0.35099999999999998</v>
      </c>
      <c r="V112" s="160">
        <f>ROUND(E112*U112,2)</f>
        <v>0.35</v>
      </c>
      <c r="W112" s="160"/>
      <c r="X112" s="160" t="s">
        <v>132</v>
      </c>
      <c r="Y112" s="151"/>
      <c r="Z112" s="151"/>
      <c r="AA112" s="151"/>
      <c r="AB112" s="151"/>
      <c r="AC112" s="151"/>
      <c r="AD112" s="151"/>
      <c r="AE112" s="151"/>
      <c r="AF112" s="151"/>
      <c r="AG112" s="151" t="s">
        <v>133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8"/>
      <c r="B113" s="159"/>
      <c r="C113" s="249" t="s">
        <v>295</v>
      </c>
      <c r="D113" s="250"/>
      <c r="E113" s="250"/>
      <c r="F113" s="250"/>
      <c r="G113" s="250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60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234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80">
        <v>51</v>
      </c>
      <c r="B114" s="181" t="s">
        <v>296</v>
      </c>
      <c r="C114" s="192" t="s">
        <v>297</v>
      </c>
      <c r="D114" s="182" t="s">
        <v>298</v>
      </c>
      <c r="E114" s="183">
        <v>3</v>
      </c>
      <c r="F114" s="184"/>
      <c r="G114" s="185">
        <f>ROUND(E114*F114,2)</f>
        <v>0</v>
      </c>
      <c r="H114" s="184"/>
      <c r="I114" s="185">
        <f>ROUND(E114*H114,2)</f>
        <v>0</v>
      </c>
      <c r="J114" s="184"/>
      <c r="K114" s="185">
        <f>ROUND(E114*J114,2)</f>
        <v>0</v>
      </c>
      <c r="L114" s="185">
        <v>21</v>
      </c>
      <c r="M114" s="185">
        <f>G114*(1+L114/100)</f>
        <v>0</v>
      </c>
      <c r="N114" s="185">
        <v>1E-4</v>
      </c>
      <c r="O114" s="185">
        <f>ROUND(E114*N114,2)</f>
        <v>0</v>
      </c>
      <c r="P114" s="185">
        <v>0</v>
      </c>
      <c r="Q114" s="185">
        <f>ROUND(E114*P114,2)</f>
        <v>0</v>
      </c>
      <c r="R114" s="185"/>
      <c r="S114" s="185" t="s">
        <v>171</v>
      </c>
      <c r="T114" s="186" t="s">
        <v>299</v>
      </c>
      <c r="U114" s="160">
        <v>0</v>
      </c>
      <c r="V114" s="160">
        <f>ROUND(E114*U114,2)</f>
        <v>0</v>
      </c>
      <c r="W114" s="160"/>
      <c r="X114" s="160" t="s">
        <v>159</v>
      </c>
      <c r="Y114" s="151"/>
      <c r="Z114" s="151"/>
      <c r="AA114" s="151"/>
      <c r="AB114" s="151"/>
      <c r="AC114" s="151"/>
      <c r="AD114" s="151"/>
      <c r="AE114" s="151"/>
      <c r="AF114" s="151"/>
      <c r="AG114" s="151" t="s">
        <v>160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80">
        <v>52</v>
      </c>
      <c r="B115" s="181" t="s">
        <v>300</v>
      </c>
      <c r="C115" s="192" t="s">
        <v>301</v>
      </c>
      <c r="D115" s="182" t="s">
        <v>298</v>
      </c>
      <c r="E115" s="183">
        <v>1</v>
      </c>
      <c r="F115" s="184"/>
      <c r="G115" s="185">
        <f>ROUND(E115*F115,2)</f>
        <v>0</v>
      </c>
      <c r="H115" s="184"/>
      <c r="I115" s="185">
        <f>ROUND(E115*H115,2)</f>
        <v>0</v>
      </c>
      <c r="J115" s="184"/>
      <c r="K115" s="185">
        <f>ROUND(E115*J115,2)</f>
        <v>0</v>
      </c>
      <c r="L115" s="185">
        <v>21</v>
      </c>
      <c r="M115" s="185">
        <f>G115*(1+L115/100)</f>
        <v>0</v>
      </c>
      <c r="N115" s="185">
        <v>0</v>
      </c>
      <c r="O115" s="185">
        <f>ROUND(E115*N115,2)</f>
        <v>0</v>
      </c>
      <c r="P115" s="185">
        <v>0</v>
      </c>
      <c r="Q115" s="185">
        <f>ROUND(E115*P115,2)</f>
        <v>0</v>
      </c>
      <c r="R115" s="185"/>
      <c r="S115" s="185" t="s">
        <v>171</v>
      </c>
      <c r="T115" s="186" t="s">
        <v>181</v>
      </c>
      <c r="U115" s="160">
        <v>0</v>
      </c>
      <c r="V115" s="160">
        <f>ROUND(E115*U115,2)</f>
        <v>0</v>
      </c>
      <c r="W115" s="160"/>
      <c r="X115" s="160" t="s">
        <v>159</v>
      </c>
      <c r="Y115" s="151"/>
      <c r="Z115" s="151"/>
      <c r="AA115" s="151"/>
      <c r="AB115" s="151"/>
      <c r="AC115" s="151"/>
      <c r="AD115" s="151"/>
      <c r="AE115" s="151"/>
      <c r="AF115" s="151"/>
      <c r="AG115" s="151" t="s">
        <v>160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2">
        <v>53</v>
      </c>
      <c r="B116" s="173" t="s">
        <v>302</v>
      </c>
      <c r="C116" s="189" t="s">
        <v>303</v>
      </c>
      <c r="D116" s="174" t="s">
        <v>140</v>
      </c>
      <c r="E116" s="175">
        <v>3</v>
      </c>
      <c r="F116" s="176"/>
      <c r="G116" s="177">
        <f>ROUND(E116*F116,2)</f>
        <v>0</v>
      </c>
      <c r="H116" s="176"/>
      <c r="I116" s="177">
        <f>ROUND(E116*H116,2)</f>
        <v>0</v>
      </c>
      <c r="J116" s="176"/>
      <c r="K116" s="177">
        <f>ROUND(E116*J116,2)</f>
        <v>0</v>
      </c>
      <c r="L116" s="177">
        <v>21</v>
      </c>
      <c r="M116" s="177">
        <f>G116*(1+L116/100)</f>
        <v>0</v>
      </c>
      <c r="N116" s="177">
        <v>6.9999999999999994E-5</v>
      </c>
      <c r="O116" s="177">
        <f>ROUND(E116*N116,2)</f>
        <v>0</v>
      </c>
      <c r="P116" s="177">
        <v>0</v>
      </c>
      <c r="Q116" s="177">
        <f>ROUND(E116*P116,2)</f>
        <v>0</v>
      </c>
      <c r="R116" s="177"/>
      <c r="S116" s="177" t="s">
        <v>131</v>
      </c>
      <c r="T116" s="178" t="s">
        <v>131</v>
      </c>
      <c r="U116" s="160">
        <v>0.34399999999999997</v>
      </c>
      <c r="V116" s="160">
        <f>ROUND(E116*U116,2)</f>
        <v>1.03</v>
      </c>
      <c r="W116" s="160"/>
      <c r="X116" s="160" t="s">
        <v>132</v>
      </c>
      <c r="Y116" s="151"/>
      <c r="Z116" s="151"/>
      <c r="AA116" s="151"/>
      <c r="AB116" s="151"/>
      <c r="AC116" s="151"/>
      <c r="AD116" s="151"/>
      <c r="AE116" s="151"/>
      <c r="AF116" s="151"/>
      <c r="AG116" s="151" t="s">
        <v>133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8"/>
      <c r="B117" s="159"/>
      <c r="C117" s="190" t="s">
        <v>304</v>
      </c>
      <c r="D117" s="161"/>
      <c r="E117" s="162">
        <v>3</v>
      </c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137</v>
      </c>
      <c r="AH117" s="151">
        <v>5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2">
        <v>54</v>
      </c>
      <c r="B118" s="173" t="s">
        <v>305</v>
      </c>
      <c r="C118" s="189" t="s">
        <v>306</v>
      </c>
      <c r="D118" s="174" t="s">
        <v>140</v>
      </c>
      <c r="E118" s="175">
        <v>1</v>
      </c>
      <c r="F118" s="176"/>
      <c r="G118" s="177">
        <f>ROUND(E118*F118,2)</f>
        <v>0</v>
      </c>
      <c r="H118" s="176"/>
      <c r="I118" s="177">
        <f>ROUND(E118*H118,2)</f>
        <v>0</v>
      </c>
      <c r="J118" s="176"/>
      <c r="K118" s="177">
        <f>ROUND(E118*J118,2)</f>
        <v>0</v>
      </c>
      <c r="L118" s="177">
        <v>21</v>
      </c>
      <c r="M118" s="177">
        <f>G118*(1+L118/100)</f>
        <v>0</v>
      </c>
      <c r="N118" s="177">
        <v>1.2999999999999999E-4</v>
      </c>
      <c r="O118" s="177">
        <f>ROUND(E118*N118,2)</f>
        <v>0</v>
      </c>
      <c r="P118" s="177">
        <v>0</v>
      </c>
      <c r="Q118" s="177">
        <f>ROUND(E118*P118,2)</f>
        <v>0</v>
      </c>
      <c r="R118" s="177"/>
      <c r="S118" s="177" t="s">
        <v>131</v>
      </c>
      <c r="T118" s="178" t="s">
        <v>131</v>
      </c>
      <c r="U118" s="160">
        <v>0.42</v>
      </c>
      <c r="V118" s="160">
        <f>ROUND(E118*U118,2)</f>
        <v>0.42</v>
      </c>
      <c r="W118" s="160"/>
      <c r="X118" s="160" t="s">
        <v>132</v>
      </c>
      <c r="Y118" s="151"/>
      <c r="Z118" s="151"/>
      <c r="AA118" s="151"/>
      <c r="AB118" s="151"/>
      <c r="AC118" s="151"/>
      <c r="AD118" s="151"/>
      <c r="AE118" s="151"/>
      <c r="AF118" s="151"/>
      <c r="AG118" s="151" t="s">
        <v>133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8"/>
      <c r="B119" s="159"/>
      <c r="C119" s="190" t="s">
        <v>307</v>
      </c>
      <c r="D119" s="161"/>
      <c r="E119" s="162">
        <v>1</v>
      </c>
      <c r="F119" s="160"/>
      <c r="G119" s="160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60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137</v>
      </c>
      <c r="AH119" s="151">
        <v>5</v>
      </c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80">
        <v>55</v>
      </c>
      <c r="B120" s="181" t="s">
        <v>308</v>
      </c>
      <c r="C120" s="192" t="s">
        <v>309</v>
      </c>
      <c r="D120" s="182" t="s">
        <v>298</v>
      </c>
      <c r="E120" s="183">
        <v>1</v>
      </c>
      <c r="F120" s="184"/>
      <c r="G120" s="185">
        <f>ROUND(E120*F120,2)</f>
        <v>0</v>
      </c>
      <c r="H120" s="184"/>
      <c r="I120" s="185">
        <f>ROUND(E120*H120,2)</f>
        <v>0</v>
      </c>
      <c r="J120" s="184"/>
      <c r="K120" s="185">
        <f>ROUND(E120*J120,2)</f>
        <v>0</v>
      </c>
      <c r="L120" s="185">
        <v>21</v>
      </c>
      <c r="M120" s="185">
        <f>G120*(1+L120/100)</f>
        <v>0</v>
      </c>
      <c r="N120" s="185">
        <v>1.9000000000000001E-4</v>
      </c>
      <c r="O120" s="185">
        <f>ROUND(E120*N120,2)</f>
        <v>0</v>
      </c>
      <c r="P120" s="185">
        <v>0</v>
      </c>
      <c r="Q120" s="185">
        <f>ROUND(E120*P120,2)</f>
        <v>0</v>
      </c>
      <c r="R120" s="185"/>
      <c r="S120" s="185" t="s">
        <v>171</v>
      </c>
      <c r="T120" s="186" t="s">
        <v>310</v>
      </c>
      <c r="U120" s="160">
        <v>0</v>
      </c>
      <c r="V120" s="160">
        <f>ROUND(E120*U120,2)</f>
        <v>0</v>
      </c>
      <c r="W120" s="160"/>
      <c r="X120" s="160" t="s">
        <v>159</v>
      </c>
      <c r="Y120" s="151"/>
      <c r="Z120" s="151"/>
      <c r="AA120" s="151"/>
      <c r="AB120" s="151"/>
      <c r="AC120" s="151"/>
      <c r="AD120" s="151"/>
      <c r="AE120" s="151"/>
      <c r="AF120" s="151"/>
      <c r="AG120" s="151" t="s">
        <v>160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2">
        <v>56</v>
      </c>
      <c r="B121" s="173" t="s">
        <v>311</v>
      </c>
      <c r="C121" s="189" t="s">
        <v>312</v>
      </c>
      <c r="D121" s="174" t="s">
        <v>140</v>
      </c>
      <c r="E121" s="175">
        <v>1</v>
      </c>
      <c r="F121" s="176"/>
      <c r="G121" s="177">
        <f>ROUND(E121*F121,2)</f>
        <v>0</v>
      </c>
      <c r="H121" s="176"/>
      <c r="I121" s="177">
        <f>ROUND(E121*H121,2)</f>
        <v>0</v>
      </c>
      <c r="J121" s="176"/>
      <c r="K121" s="177">
        <f>ROUND(E121*J121,2)</f>
        <v>0</v>
      </c>
      <c r="L121" s="177">
        <v>21</v>
      </c>
      <c r="M121" s="177">
        <f>G121*(1+L121/100)</f>
        <v>0</v>
      </c>
      <c r="N121" s="177">
        <v>1.1E-4</v>
      </c>
      <c r="O121" s="177">
        <f>ROUND(E121*N121,2)</f>
        <v>0</v>
      </c>
      <c r="P121" s="177">
        <v>0</v>
      </c>
      <c r="Q121" s="177">
        <f>ROUND(E121*P121,2)</f>
        <v>0</v>
      </c>
      <c r="R121" s="177"/>
      <c r="S121" s="177" t="s">
        <v>131</v>
      </c>
      <c r="T121" s="178" t="s">
        <v>131</v>
      </c>
      <c r="U121" s="160">
        <v>0.39800000000000002</v>
      </c>
      <c r="V121" s="160">
        <f>ROUND(E121*U121,2)</f>
        <v>0.4</v>
      </c>
      <c r="W121" s="160"/>
      <c r="X121" s="160" t="s">
        <v>132</v>
      </c>
      <c r="Y121" s="151"/>
      <c r="Z121" s="151"/>
      <c r="AA121" s="151"/>
      <c r="AB121" s="151"/>
      <c r="AC121" s="151"/>
      <c r="AD121" s="151"/>
      <c r="AE121" s="151"/>
      <c r="AF121" s="151"/>
      <c r="AG121" s="151" t="s">
        <v>133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8"/>
      <c r="B122" s="159"/>
      <c r="C122" s="190" t="s">
        <v>313</v>
      </c>
      <c r="D122" s="161"/>
      <c r="E122" s="162">
        <v>1</v>
      </c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137</v>
      </c>
      <c r="AH122" s="151">
        <v>5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ht="22.5" outlineLevel="1" x14ac:dyDescent="0.2">
      <c r="A123" s="180">
        <v>57</v>
      </c>
      <c r="B123" s="181" t="s">
        <v>314</v>
      </c>
      <c r="C123" s="192" t="s">
        <v>315</v>
      </c>
      <c r="D123" s="182" t="s">
        <v>316</v>
      </c>
      <c r="E123" s="183">
        <v>3</v>
      </c>
      <c r="F123" s="184"/>
      <c r="G123" s="185">
        <f>ROUND(E123*F123,2)</f>
        <v>0</v>
      </c>
      <c r="H123" s="184"/>
      <c r="I123" s="185">
        <f>ROUND(E123*H123,2)</f>
        <v>0</v>
      </c>
      <c r="J123" s="184"/>
      <c r="K123" s="185">
        <f>ROUND(E123*J123,2)</f>
        <v>0</v>
      </c>
      <c r="L123" s="185">
        <v>21</v>
      </c>
      <c r="M123" s="185">
        <f>G123*(1+L123/100)</f>
        <v>0</v>
      </c>
      <c r="N123" s="185">
        <v>2.9999999999999997E-4</v>
      </c>
      <c r="O123" s="185">
        <f>ROUND(E123*N123,2)</f>
        <v>0</v>
      </c>
      <c r="P123" s="185">
        <v>0</v>
      </c>
      <c r="Q123" s="185">
        <f>ROUND(E123*P123,2)</f>
        <v>0</v>
      </c>
      <c r="R123" s="185" t="s">
        <v>317</v>
      </c>
      <c r="S123" s="185" t="s">
        <v>131</v>
      </c>
      <c r="T123" s="186" t="s">
        <v>131</v>
      </c>
      <c r="U123" s="160">
        <v>0.219</v>
      </c>
      <c r="V123" s="160">
        <f>ROUND(E123*U123,2)</f>
        <v>0.66</v>
      </c>
      <c r="W123" s="160"/>
      <c r="X123" s="160" t="s">
        <v>132</v>
      </c>
      <c r="Y123" s="151"/>
      <c r="Z123" s="151"/>
      <c r="AA123" s="151"/>
      <c r="AB123" s="151"/>
      <c r="AC123" s="151"/>
      <c r="AD123" s="151"/>
      <c r="AE123" s="151"/>
      <c r="AF123" s="151"/>
      <c r="AG123" s="151" t="s">
        <v>133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80">
        <v>58</v>
      </c>
      <c r="B124" s="181" t="s">
        <v>318</v>
      </c>
      <c r="C124" s="192" t="s">
        <v>319</v>
      </c>
      <c r="D124" s="182" t="s">
        <v>140</v>
      </c>
      <c r="E124" s="183">
        <v>4</v>
      </c>
      <c r="F124" s="184"/>
      <c r="G124" s="185">
        <f>ROUND(E124*F124,2)</f>
        <v>0</v>
      </c>
      <c r="H124" s="184"/>
      <c r="I124" s="185">
        <f>ROUND(E124*H124,2)</f>
        <v>0</v>
      </c>
      <c r="J124" s="184"/>
      <c r="K124" s="185">
        <f>ROUND(E124*J124,2)</f>
        <v>0</v>
      </c>
      <c r="L124" s="185">
        <v>21</v>
      </c>
      <c r="M124" s="185">
        <f>G124*(1+L124/100)</f>
        <v>0</v>
      </c>
      <c r="N124" s="185">
        <v>0</v>
      </c>
      <c r="O124" s="185">
        <f>ROUND(E124*N124,2)</f>
        <v>0</v>
      </c>
      <c r="P124" s="185">
        <v>0</v>
      </c>
      <c r="Q124" s="185">
        <f>ROUND(E124*P124,2)</f>
        <v>0</v>
      </c>
      <c r="R124" s="185" t="s">
        <v>320</v>
      </c>
      <c r="S124" s="185" t="s">
        <v>131</v>
      </c>
      <c r="T124" s="186" t="s">
        <v>131</v>
      </c>
      <c r="U124" s="160">
        <v>0.11</v>
      </c>
      <c r="V124" s="160">
        <f>ROUND(E124*U124,2)</f>
        <v>0.44</v>
      </c>
      <c r="W124" s="160"/>
      <c r="X124" s="160" t="s">
        <v>132</v>
      </c>
      <c r="Y124" s="151"/>
      <c r="Z124" s="151"/>
      <c r="AA124" s="151"/>
      <c r="AB124" s="151"/>
      <c r="AC124" s="151"/>
      <c r="AD124" s="151"/>
      <c r="AE124" s="151"/>
      <c r="AF124" s="151"/>
      <c r="AG124" s="151" t="s">
        <v>133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ht="22.5" outlineLevel="1" x14ac:dyDescent="0.2">
      <c r="A125" s="180">
        <v>59</v>
      </c>
      <c r="B125" s="181" t="s">
        <v>321</v>
      </c>
      <c r="C125" s="192" t="s">
        <v>322</v>
      </c>
      <c r="D125" s="182" t="s">
        <v>150</v>
      </c>
      <c r="E125" s="183">
        <v>30</v>
      </c>
      <c r="F125" s="184"/>
      <c r="G125" s="185">
        <f>ROUND(E125*F125,2)</f>
        <v>0</v>
      </c>
      <c r="H125" s="184"/>
      <c r="I125" s="185">
        <f>ROUND(E125*H125,2)</f>
        <v>0</v>
      </c>
      <c r="J125" s="184"/>
      <c r="K125" s="185">
        <f>ROUND(E125*J125,2)</f>
        <v>0</v>
      </c>
      <c r="L125" s="185">
        <v>21</v>
      </c>
      <c r="M125" s="185">
        <f>G125*(1+L125/100)</f>
        <v>0</v>
      </c>
      <c r="N125" s="185">
        <v>0</v>
      </c>
      <c r="O125" s="185">
        <f>ROUND(E125*N125,2)</f>
        <v>0</v>
      </c>
      <c r="P125" s="185">
        <v>0</v>
      </c>
      <c r="Q125" s="185">
        <f>ROUND(E125*P125,2)</f>
        <v>0</v>
      </c>
      <c r="R125" s="185" t="s">
        <v>151</v>
      </c>
      <c r="S125" s="185" t="s">
        <v>131</v>
      </c>
      <c r="T125" s="186" t="s">
        <v>131</v>
      </c>
      <c r="U125" s="160">
        <v>6.2E-2</v>
      </c>
      <c r="V125" s="160">
        <f>ROUND(E125*U125,2)</f>
        <v>1.86</v>
      </c>
      <c r="W125" s="160"/>
      <c r="X125" s="160" t="s">
        <v>132</v>
      </c>
      <c r="Y125" s="151"/>
      <c r="Z125" s="151"/>
      <c r="AA125" s="151"/>
      <c r="AB125" s="151"/>
      <c r="AC125" s="151"/>
      <c r="AD125" s="151"/>
      <c r="AE125" s="151"/>
      <c r="AF125" s="151"/>
      <c r="AG125" s="151" t="s">
        <v>133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80">
        <v>60</v>
      </c>
      <c r="B126" s="181" t="s">
        <v>323</v>
      </c>
      <c r="C126" s="192" t="s">
        <v>324</v>
      </c>
      <c r="D126" s="182" t="s">
        <v>240</v>
      </c>
      <c r="E126" s="183">
        <v>1</v>
      </c>
      <c r="F126" s="184"/>
      <c r="G126" s="185">
        <f>ROUND(E126*F126,2)</f>
        <v>0</v>
      </c>
      <c r="H126" s="184"/>
      <c r="I126" s="185">
        <f>ROUND(E126*H126,2)</f>
        <v>0</v>
      </c>
      <c r="J126" s="184"/>
      <c r="K126" s="185">
        <f>ROUND(E126*J126,2)</f>
        <v>0</v>
      </c>
      <c r="L126" s="185">
        <v>21</v>
      </c>
      <c r="M126" s="185">
        <f>G126*(1+L126/100)</f>
        <v>0</v>
      </c>
      <c r="N126" s="185">
        <v>0</v>
      </c>
      <c r="O126" s="185">
        <f>ROUND(E126*N126,2)</f>
        <v>0</v>
      </c>
      <c r="P126" s="185">
        <v>0</v>
      </c>
      <c r="Q126" s="185">
        <f>ROUND(E126*P126,2)</f>
        <v>0</v>
      </c>
      <c r="R126" s="185"/>
      <c r="S126" s="185" t="s">
        <v>171</v>
      </c>
      <c r="T126" s="186" t="s">
        <v>181</v>
      </c>
      <c r="U126" s="160">
        <v>0.48199999999999998</v>
      </c>
      <c r="V126" s="160">
        <f>ROUND(E126*U126,2)</f>
        <v>0.48</v>
      </c>
      <c r="W126" s="160"/>
      <c r="X126" s="160" t="s">
        <v>132</v>
      </c>
      <c r="Y126" s="151"/>
      <c r="Z126" s="151"/>
      <c r="AA126" s="151"/>
      <c r="AB126" s="151"/>
      <c r="AC126" s="151"/>
      <c r="AD126" s="151"/>
      <c r="AE126" s="151"/>
      <c r="AF126" s="151"/>
      <c r="AG126" s="151" t="s">
        <v>133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72">
        <v>61</v>
      </c>
      <c r="B127" s="173" t="s">
        <v>325</v>
      </c>
      <c r="C127" s="189" t="s">
        <v>326</v>
      </c>
      <c r="D127" s="174" t="s">
        <v>150</v>
      </c>
      <c r="E127" s="175">
        <v>5</v>
      </c>
      <c r="F127" s="176"/>
      <c r="G127" s="177">
        <f>ROUND(E127*F127,2)</f>
        <v>0</v>
      </c>
      <c r="H127" s="176"/>
      <c r="I127" s="177">
        <f>ROUND(E127*H127,2)</f>
        <v>0</v>
      </c>
      <c r="J127" s="176"/>
      <c r="K127" s="177">
        <f>ROUND(E127*J127,2)</f>
        <v>0</v>
      </c>
      <c r="L127" s="177">
        <v>21</v>
      </c>
      <c r="M127" s="177">
        <f>G127*(1+L127/100)</f>
        <v>0</v>
      </c>
      <c r="N127" s="177">
        <v>0</v>
      </c>
      <c r="O127" s="177">
        <f>ROUND(E127*N127,2)</f>
        <v>0</v>
      </c>
      <c r="P127" s="177">
        <v>0</v>
      </c>
      <c r="Q127" s="177">
        <f>ROUND(E127*P127,2)</f>
        <v>0</v>
      </c>
      <c r="R127" s="177"/>
      <c r="S127" s="177" t="s">
        <v>131</v>
      </c>
      <c r="T127" s="178" t="s">
        <v>131</v>
      </c>
      <c r="U127" s="160">
        <v>0</v>
      </c>
      <c r="V127" s="160">
        <f>ROUND(E127*U127,2)</f>
        <v>0</v>
      </c>
      <c r="W127" s="160"/>
      <c r="X127" s="160" t="s">
        <v>132</v>
      </c>
      <c r="Y127" s="151"/>
      <c r="Z127" s="151"/>
      <c r="AA127" s="151"/>
      <c r="AB127" s="151"/>
      <c r="AC127" s="151"/>
      <c r="AD127" s="151"/>
      <c r="AE127" s="151"/>
      <c r="AF127" s="151"/>
      <c r="AG127" s="151" t="s">
        <v>133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190" t="s">
        <v>327</v>
      </c>
      <c r="D128" s="161"/>
      <c r="E128" s="162">
        <v>5</v>
      </c>
      <c r="F128" s="160"/>
      <c r="G128" s="160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60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137</v>
      </c>
      <c r="AH128" s="151">
        <v>5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80">
        <v>62</v>
      </c>
      <c r="B129" s="181" t="s">
        <v>328</v>
      </c>
      <c r="C129" s="192" t="s">
        <v>329</v>
      </c>
      <c r="D129" s="182" t="s">
        <v>330</v>
      </c>
      <c r="E129" s="183">
        <v>1</v>
      </c>
      <c r="F129" s="184"/>
      <c r="G129" s="185">
        <f>ROUND(E129*F129,2)</f>
        <v>0</v>
      </c>
      <c r="H129" s="184"/>
      <c r="I129" s="185">
        <f>ROUND(E129*H129,2)</f>
        <v>0</v>
      </c>
      <c r="J129" s="184"/>
      <c r="K129" s="185">
        <f>ROUND(E129*J129,2)</f>
        <v>0</v>
      </c>
      <c r="L129" s="185">
        <v>21</v>
      </c>
      <c r="M129" s="185">
        <f>G129*(1+L129/100)</f>
        <v>0</v>
      </c>
      <c r="N129" s="185">
        <v>0</v>
      </c>
      <c r="O129" s="185">
        <f>ROUND(E129*N129,2)</f>
        <v>0</v>
      </c>
      <c r="P129" s="185">
        <v>0</v>
      </c>
      <c r="Q129" s="185">
        <f>ROUND(E129*P129,2)</f>
        <v>0</v>
      </c>
      <c r="R129" s="185"/>
      <c r="S129" s="185" t="s">
        <v>131</v>
      </c>
      <c r="T129" s="186" t="s">
        <v>131</v>
      </c>
      <c r="U129" s="160">
        <v>5.99</v>
      </c>
      <c r="V129" s="160">
        <f>ROUND(E129*U129,2)</f>
        <v>5.99</v>
      </c>
      <c r="W129" s="160"/>
      <c r="X129" s="160" t="s">
        <v>132</v>
      </c>
      <c r="Y129" s="151"/>
      <c r="Z129" s="151"/>
      <c r="AA129" s="151"/>
      <c r="AB129" s="151"/>
      <c r="AC129" s="151"/>
      <c r="AD129" s="151"/>
      <c r="AE129" s="151"/>
      <c r="AF129" s="151"/>
      <c r="AG129" s="151" t="s">
        <v>133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ht="22.5" outlineLevel="1" x14ac:dyDescent="0.2">
      <c r="A130" s="180">
        <v>63</v>
      </c>
      <c r="B130" s="181" t="s">
        <v>331</v>
      </c>
      <c r="C130" s="192" t="s">
        <v>332</v>
      </c>
      <c r="D130" s="182" t="s">
        <v>140</v>
      </c>
      <c r="E130" s="183">
        <v>1</v>
      </c>
      <c r="F130" s="184"/>
      <c r="G130" s="185">
        <f>ROUND(E130*F130,2)</f>
        <v>0</v>
      </c>
      <c r="H130" s="184"/>
      <c r="I130" s="185">
        <f>ROUND(E130*H130,2)</f>
        <v>0</v>
      </c>
      <c r="J130" s="184"/>
      <c r="K130" s="185">
        <f>ROUND(E130*J130,2)</f>
        <v>0</v>
      </c>
      <c r="L130" s="185">
        <v>21</v>
      </c>
      <c r="M130" s="185">
        <f>G130*(1+L130/100)</f>
        <v>0</v>
      </c>
      <c r="N130" s="185">
        <v>0</v>
      </c>
      <c r="O130" s="185">
        <f>ROUND(E130*N130,2)</f>
        <v>0</v>
      </c>
      <c r="P130" s="185">
        <v>0</v>
      </c>
      <c r="Q130" s="185">
        <f>ROUND(E130*P130,2)</f>
        <v>0</v>
      </c>
      <c r="R130" s="185" t="s">
        <v>151</v>
      </c>
      <c r="S130" s="185" t="s">
        <v>131</v>
      </c>
      <c r="T130" s="186" t="s">
        <v>131</v>
      </c>
      <c r="U130" s="160">
        <v>0.48199999999999998</v>
      </c>
      <c r="V130" s="160">
        <f>ROUND(E130*U130,2)</f>
        <v>0.48</v>
      </c>
      <c r="W130" s="160"/>
      <c r="X130" s="160" t="s">
        <v>132</v>
      </c>
      <c r="Y130" s="151"/>
      <c r="Z130" s="151"/>
      <c r="AA130" s="151"/>
      <c r="AB130" s="151"/>
      <c r="AC130" s="151"/>
      <c r="AD130" s="151"/>
      <c r="AE130" s="151"/>
      <c r="AF130" s="151"/>
      <c r="AG130" s="151" t="s">
        <v>133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72">
        <v>64</v>
      </c>
      <c r="B131" s="173" t="s">
        <v>333</v>
      </c>
      <c r="C131" s="189" t="s">
        <v>334</v>
      </c>
      <c r="D131" s="174" t="s">
        <v>201</v>
      </c>
      <c r="E131" s="175">
        <v>5.321E-2</v>
      </c>
      <c r="F131" s="176"/>
      <c r="G131" s="177">
        <f>ROUND(E131*F131,2)</f>
        <v>0</v>
      </c>
      <c r="H131" s="176"/>
      <c r="I131" s="177">
        <f>ROUND(E131*H131,2)</f>
        <v>0</v>
      </c>
      <c r="J131" s="176"/>
      <c r="K131" s="177">
        <f>ROUND(E131*J131,2)</f>
        <v>0</v>
      </c>
      <c r="L131" s="177">
        <v>21</v>
      </c>
      <c r="M131" s="177">
        <f>G131*(1+L131/100)</f>
        <v>0</v>
      </c>
      <c r="N131" s="177">
        <v>0</v>
      </c>
      <c r="O131" s="177">
        <f>ROUND(E131*N131,2)</f>
        <v>0</v>
      </c>
      <c r="P131" s="177">
        <v>0</v>
      </c>
      <c r="Q131" s="177">
        <f>ROUND(E131*P131,2)</f>
        <v>0</v>
      </c>
      <c r="R131" s="177" t="s">
        <v>151</v>
      </c>
      <c r="S131" s="177" t="s">
        <v>131</v>
      </c>
      <c r="T131" s="178" t="s">
        <v>131</v>
      </c>
      <c r="U131" s="160">
        <v>1.333</v>
      </c>
      <c r="V131" s="160">
        <f>ROUND(E131*U131,2)</f>
        <v>7.0000000000000007E-2</v>
      </c>
      <c r="W131" s="160"/>
      <c r="X131" s="160" t="s">
        <v>203</v>
      </c>
      <c r="Y131" s="151"/>
      <c r="Z131" s="151"/>
      <c r="AA131" s="151"/>
      <c r="AB131" s="151"/>
      <c r="AC131" s="151"/>
      <c r="AD131" s="151"/>
      <c r="AE131" s="151"/>
      <c r="AF131" s="151"/>
      <c r="AG131" s="151" t="s">
        <v>204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8"/>
      <c r="B132" s="159"/>
      <c r="C132" s="251" t="s">
        <v>270</v>
      </c>
      <c r="D132" s="252"/>
      <c r="E132" s="252"/>
      <c r="F132" s="252"/>
      <c r="G132" s="252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60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135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x14ac:dyDescent="0.2">
      <c r="A133" s="166" t="s">
        <v>125</v>
      </c>
      <c r="B133" s="167" t="s">
        <v>82</v>
      </c>
      <c r="C133" s="188" t="s">
        <v>83</v>
      </c>
      <c r="D133" s="168"/>
      <c r="E133" s="169"/>
      <c r="F133" s="170"/>
      <c r="G133" s="170">
        <f>SUMIF(AG134:AG183,"&lt;&gt;NOR",G134:G183)</f>
        <v>0</v>
      </c>
      <c r="H133" s="170"/>
      <c r="I133" s="170">
        <f>SUM(I134:I183)</f>
        <v>0</v>
      </c>
      <c r="J133" s="170"/>
      <c r="K133" s="170">
        <f>SUM(K134:K183)</f>
        <v>0</v>
      </c>
      <c r="L133" s="170"/>
      <c r="M133" s="170">
        <f>SUM(M134:M183)</f>
        <v>0</v>
      </c>
      <c r="N133" s="170"/>
      <c r="O133" s="170">
        <f>SUM(O134:O183)</f>
        <v>0.35000000000000009</v>
      </c>
      <c r="P133" s="170"/>
      <c r="Q133" s="170">
        <f>SUM(Q134:Q183)</f>
        <v>1.21</v>
      </c>
      <c r="R133" s="170"/>
      <c r="S133" s="170"/>
      <c r="T133" s="171"/>
      <c r="U133" s="165"/>
      <c r="V133" s="165">
        <f>SUM(V134:V183)</f>
        <v>47.63000000000001</v>
      </c>
      <c r="W133" s="165"/>
      <c r="X133" s="165"/>
      <c r="AG133" t="s">
        <v>126</v>
      </c>
    </row>
    <row r="134" spans="1:60" outlineLevel="1" x14ac:dyDescent="0.2">
      <c r="A134" s="180">
        <v>65</v>
      </c>
      <c r="B134" s="181" t="s">
        <v>335</v>
      </c>
      <c r="C134" s="192" t="s">
        <v>336</v>
      </c>
      <c r="D134" s="182" t="s">
        <v>140</v>
      </c>
      <c r="E134" s="183">
        <v>2</v>
      </c>
      <c r="F134" s="184"/>
      <c r="G134" s="185">
        <f>ROUND(E134*F134,2)</f>
        <v>0</v>
      </c>
      <c r="H134" s="184"/>
      <c r="I134" s="185">
        <f>ROUND(E134*H134,2)</f>
        <v>0</v>
      </c>
      <c r="J134" s="184"/>
      <c r="K134" s="185">
        <f>ROUND(E134*J134,2)</f>
        <v>0</v>
      </c>
      <c r="L134" s="185">
        <v>21</v>
      </c>
      <c r="M134" s="185">
        <f>G134*(1+L134/100)</f>
        <v>0</v>
      </c>
      <c r="N134" s="185">
        <v>2.0000000000000001E-4</v>
      </c>
      <c r="O134" s="185">
        <f>ROUND(E134*N134,2)</f>
        <v>0</v>
      </c>
      <c r="P134" s="185">
        <v>0.35625000000000001</v>
      </c>
      <c r="Q134" s="185">
        <f>ROUND(E134*P134,2)</f>
        <v>0.71</v>
      </c>
      <c r="R134" s="185" t="s">
        <v>232</v>
      </c>
      <c r="S134" s="185" t="s">
        <v>131</v>
      </c>
      <c r="T134" s="186" t="s">
        <v>131</v>
      </c>
      <c r="U134" s="160">
        <v>2.915</v>
      </c>
      <c r="V134" s="160">
        <f>ROUND(E134*U134,2)</f>
        <v>5.83</v>
      </c>
      <c r="W134" s="160"/>
      <c r="X134" s="160" t="s">
        <v>132</v>
      </c>
      <c r="Y134" s="151"/>
      <c r="Z134" s="151"/>
      <c r="AA134" s="151"/>
      <c r="AB134" s="151"/>
      <c r="AC134" s="151"/>
      <c r="AD134" s="151"/>
      <c r="AE134" s="151"/>
      <c r="AF134" s="151"/>
      <c r="AG134" s="151" t="s">
        <v>133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72">
        <v>66</v>
      </c>
      <c r="B135" s="173" t="s">
        <v>337</v>
      </c>
      <c r="C135" s="189" t="s">
        <v>338</v>
      </c>
      <c r="D135" s="174" t="s">
        <v>240</v>
      </c>
      <c r="E135" s="175">
        <v>1</v>
      </c>
      <c r="F135" s="176"/>
      <c r="G135" s="177">
        <f>ROUND(E135*F135,2)</f>
        <v>0</v>
      </c>
      <c r="H135" s="176"/>
      <c r="I135" s="177">
        <f>ROUND(E135*H135,2)</f>
        <v>0</v>
      </c>
      <c r="J135" s="176"/>
      <c r="K135" s="177">
        <f>ROUND(E135*J135,2)</f>
        <v>0</v>
      </c>
      <c r="L135" s="177">
        <v>21</v>
      </c>
      <c r="M135" s="177">
        <f>G135*(1+L135/100)</f>
        <v>0</v>
      </c>
      <c r="N135" s="177">
        <v>0</v>
      </c>
      <c r="O135" s="177">
        <f>ROUND(E135*N135,2)</f>
        <v>0</v>
      </c>
      <c r="P135" s="177">
        <v>0.312</v>
      </c>
      <c r="Q135" s="177">
        <f>ROUND(E135*P135,2)</f>
        <v>0.31</v>
      </c>
      <c r="R135" s="177" t="s">
        <v>151</v>
      </c>
      <c r="S135" s="177" t="s">
        <v>131</v>
      </c>
      <c r="T135" s="178" t="s">
        <v>131</v>
      </c>
      <c r="U135" s="160">
        <v>0.72899999999999998</v>
      </c>
      <c r="V135" s="160">
        <f>ROUND(E135*U135,2)</f>
        <v>0.73</v>
      </c>
      <c r="W135" s="160"/>
      <c r="X135" s="160" t="s">
        <v>132</v>
      </c>
      <c r="Y135" s="151"/>
      <c r="Z135" s="151"/>
      <c r="AA135" s="151"/>
      <c r="AB135" s="151"/>
      <c r="AC135" s="151"/>
      <c r="AD135" s="151"/>
      <c r="AE135" s="151"/>
      <c r="AF135" s="151"/>
      <c r="AG135" s="151" t="s">
        <v>133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8"/>
      <c r="B136" s="159"/>
      <c r="C136" s="251" t="s">
        <v>339</v>
      </c>
      <c r="D136" s="252"/>
      <c r="E136" s="252"/>
      <c r="F136" s="252"/>
      <c r="G136" s="252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60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135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72">
        <v>67</v>
      </c>
      <c r="B137" s="173" t="s">
        <v>340</v>
      </c>
      <c r="C137" s="189" t="s">
        <v>341</v>
      </c>
      <c r="D137" s="174" t="s">
        <v>140</v>
      </c>
      <c r="E137" s="175">
        <v>1</v>
      </c>
      <c r="F137" s="176"/>
      <c r="G137" s="177">
        <f>ROUND(E137*F137,2)</f>
        <v>0</v>
      </c>
      <c r="H137" s="176"/>
      <c r="I137" s="177">
        <f>ROUND(E137*H137,2)</f>
        <v>0</v>
      </c>
      <c r="J137" s="176"/>
      <c r="K137" s="177">
        <f>ROUND(E137*J137,2)</f>
        <v>0</v>
      </c>
      <c r="L137" s="177">
        <v>21</v>
      </c>
      <c r="M137" s="177">
        <f>G137*(1+L137/100)</f>
        <v>0</v>
      </c>
      <c r="N137" s="177">
        <v>0.04</v>
      </c>
      <c r="O137" s="177">
        <f>ROUND(E137*N137,2)</f>
        <v>0.04</v>
      </c>
      <c r="P137" s="177">
        <v>0</v>
      </c>
      <c r="Q137" s="177">
        <f>ROUND(E137*P137,2)</f>
        <v>0</v>
      </c>
      <c r="R137" s="177"/>
      <c r="S137" s="177" t="s">
        <v>171</v>
      </c>
      <c r="T137" s="178" t="s">
        <v>181</v>
      </c>
      <c r="U137" s="160">
        <v>0</v>
      </c>
      <c r="V137" s="160">
        <f>ROUND(E137*U137,2)</f>
        <v>0</v>
      </c>
      <c r="W137" s="160"/>
      <c r="X137" s="160" t="s">
        <v>159</v>
      </c>
      <c r="Y137" s="151"/>
      <c r="Z137" s="151"/>
      <c r="AA137" s="151"/>
      <c r="AB137" s="151"/>
      <c r="AC137" s="151"/>
      <c r="AD137" s="151"/>
      <c r="AE137" s="151"/>
      <c r="AF137" s="151"/>
      <c r="AG137" s="151" t="s">
        <v>160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8"/>
      <c r="B138" s="159"/>
      <c r="C138" s="249" t="s">
        <v>342</v>
      </c>
      <c r="D138" s="250"/>
      <c r="E138" s="250"/>
      <c r="F138" s="250"/>
      <c r="G138" s="25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60"/>
      <c r="Y138" s="151"/>
      <c r="Z138" s="151"/>
      <c r="AA138" s="151"/>
      <c r="AB138" s="151"/>
      <c r="AC138" s="151"/>
      <c r="AD138" s="151"/>
      <c r="AE138" s="151"/>
      <c r="AF138" s="151"/>
      <c r="AG138" s="151" t="s">
        <v>234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72">
        <v>68</v>
      </c>
      <c r="B139" s="173" t="s">
        <v>343</v>
      </c>
      <c r="C139" s="189" t="s">
        <v>344</v>
      </c>
      <c r="D139" s="174" t="s">
        <v>140</v>
      </c>
      <c r="E139" s="175">
        <v>1</v>
      </c>
      <c r="F139" s="176"/>
      <c r="G139" s="177">
        <f>ROUND(E139*F139,2)</f>
        <v>0</v>
      </c>
      <c r="H139" s="176"/>
      <c r="I139" s="177">
        <f>ROUND(E139*H139,2)</f>
        <v>0</v>
      </c>
      <c r="J139" s="176"/>
      <c r="K139" s="177">
        <f>ROUND(E139*J139,2)</f>
        <v>0</v>
      </c>
      <c r="L139" s="177">
        <v>21</v>
      </c>
      <c r="M139" s="177">
        <f>G139*(1+L139/100)</f>
        <v>0</v>
      </c>
      <c r="N139" s="177">
        <v>8.8999999999999999E-3</v>
      </c>
      <c r="O139" s="177">
        <f>ROUND(E139*N139,2)</f>
        <v>0.01</v>
      </c>
      <c r="P139" s="177">
        <v>0</v>
      </c>
      <c r="Q139" s="177">
        <f>ROUND(E139*P139,2)</f>
        <v>0</v>
      </c>
      <c r="R139" s="177" t="s">
        <v>151</v>
      </c>
      <c r="S139" s="177" t="s">
        <v>131</v>
      </c>
      <c r="T139" s="178" t="s">
        <v>131</v>
      </c>
      <c r="U139" s="160">
        <v>2.4529999999999998</v>
      </c>
      <c r="V139" s="160">
        <f>ROUND(E139*U139,2)</f>
        <v>2.4500000000000002</v>
      </c>
      <c r="W139" s="160"/>
      <c r="X139" s="160" t="s">
        <v>132</v>
      </c>
      <c r="Y139" s="151"/>
      <c r="Z139" s="151"/>
      <c r="AA139" s="151"/>
      <c r="AB139" s="151"/>
      <c r="AC139" s="151"/>
      <c r="AD139" s="151"/>
      <c r="AE139" s="151"/>
      <c r="AF139" s="151"/>
      <c r="AG139" s="151" t="s">
        <v>133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8"/>
      <c r="B140" s="159"/>
      <c r="C140" s="251" t="s">
        <v>345</v>
      </c>
      <c r="D140" s="252"/>
      <c r="E140" s="252"/>
      <c r="F140" s="252"/>
      <c r="G140" s="252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60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135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8"/>
      <c r="B141" s="159"/>
      <c r="C141" s="190" t="s">
        <v>346</v>
      </c>
      <c r="D141" s="161"/>
      <c r="E141" s="162">
        <v>1</v>
      </c>
      <c r="F141" s="160"/>
      <c r="G141" s="160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60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137</v>
      </c>
      <c r="AH141" s="151">
        <v>5</v>
      </c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ht="22.5" outlineLevel="1" x14ac:dyDescent="0.2">
      <c r="A142" s="172">
        <v>69</v>
      </c>
      <c r="B142" s="173" t="s">
        <v>347</v>
      </c>
      <c r="C142" s="189" t="s">
        <v>348</v>
      </c>
      <c r="D142" s="174" t="s">
        <v>240</v>
      </c>
      <c r="E142" s="175">
        <v>2</v>
      </c>
      <c r="F142" s="176"/>
      <c r="G142" s="177">
        <f>ROUND(E142*F142,2)</f>
        <v>0</v>
      </c>
      <c r="H142" s="176"/>
      <c r="I142" s="177">
        <f>ROUND(E142*H142,2)</f>
        <v>0</v>
      </c>
      <c r="J142" s="176"/>
      <c r="K142" s="177">
        <f>ROUND(E142*J142,2)</f>
        <v>0</v>
      </c>
      <c r="L142" s="177">
        <v>21</v>
      </c>
      <c r="M142" s="177">
        <f>G142*(1+L142/100)</f>
        <v>0</v>
      </c>
      <c r="N142" s="177">
        <v>6.5000000000000002E-2</v>
      </c>
      <c r="O142" s="177">
        <f>ROUND(E142*N142,2)</f>
        <v>0.13</v>
      </c>
      <c r="P142" s="177">
        <v>0</v>
      </c>
      <c r="Q142" s="177">
        <f>ROUND(E142*P142,2)</f>
        <v>0</v>
      </c>
      <c r="R142" s="177"/>
      <c r="S142" s="177" t="s">
        <v>171</v>
      </c>
      <c r="T142" s="178" t="s">
        <v>181</v>
      </c>
      <c r="U142" s="160">
        <v>1.7470000000000001</v>
      </c>
      <c r="V142" s="160">
        <f>ROUND(E142*U142,2)</f>
        <v>3.49</v>
      </c>
      <c r="W142" s="160"/>
      <c r="X142" s="160" t="s">
        <v>159</v>
      </c>
      <c r="Y142" s="151"/>
      <c r="Z142" s="151"/>
      <c r="AA142" s="151"/>
      <c r="AB142" s="151"/>
      <c r="AC142" s="151"/>
      <c r="AD142" s="151"/>
      <c r="AE142" s="151"/>
      <c r="AF142" s="151"/>
      <c r="AG142" s="151" t="s">
        <v>160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8"/>
      <c r="B143" s="159"/>
      <c r="C143" s="249" t="s">
        <v>349</v>
      </c>
      <c r="D143" s="250"/>
      <c r="E143" s="250"/>
      <c r="F143" s="250"/>
      <c r="G143" s="250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60"/>
      <c r="Y143" s="151"/>
      <c r="Z143" s="151"/>
      <c r="AA143" s="151"/>
      <c r="AB143" s="151"/>
      <c r="AC143" s="151"/>
      <c r="AD143" s="151"/>
      <c r="AE143" s="151"/>
      <c r="AF143" s="151"/>
      <c r="AG143" s="151" t="s">
        <v>234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8"/>
      <c r="B144" s="159"/>
      <c r="C144" s="247" t="s">
        <v>350</v>
      </c>
      <c r="D144" s="248"/>
      <c r="E144" s="248"/>
      <c r="F144" s="248"/>
      <c r="G144" s="248"/>
      <c r="H144" s="160"/>
      <c r="I144" s="160"/>
      <c r="J144" s="160"/>
      <c r="K144" s="160"/>
      <c r="L144" s="160"/>
      <c r="M144" s="160"/>
      <c r="N144" s="160"/>
      <c r="O144" s="160"/>
      <c r="P144" s="160"/>
      <c r="Q144" s="160"/>
      <c r="R144" s="160"/>
      <c r="S144" s="160"/>
      <c r="T144" s="160"/>
      <c r="U144" s="160"/>
      <c r="V144" s="160"/>
      <c r="W144" s="160"/>
      <c r="X144" s="160"/>
      <c r="Y144" s="151"/>
      <c r="Z144" s="151"/>
      <c r="AA144" s="151"/>
      <c r="AB144" s="151"/>
      <c r="AC144" s="151"/>
      <c r="AD144" s="151"/>
      <c r="AE144" s="151"/>
      <c r="AF144" s="151"/>
      <c r="AG144" s="151" t="s">
        <v>234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79" t="str">
        <f>C144</f>
        <v>- Kaskádová regulace s řízením směšovaných okruhů a nesměšovaného okruhu pro ohřev TV, řízení kotlů pomocí ekvitermní regulace.</v>
      </c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8"/>
      <c r="B145" s="159"/>
      <c r="C145" s="247" t="s">
        <v>351</v>
      </c>
      <c r="D145" s="248"/>
      <c r="E145" s="248"/>
      <c r="F145" s="248"/>
      <c r="G145" s="248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60"/>
      <c r="Y145" s="151"/>
      <c r="Z145" s="151"/>
      <c r="AA145" s="151"/>
      <c r="AB145" s="151"/>
      <c r="AC145" s="151"/>
      <c r="AD145" s="151"/>
      <c r="AE145" s="151"/>
      <c r="AF145" s="151"/>
      <c r="AG145" s="151" t="s">
        <v>234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58"/>
      <c r="B146" s="159"/>
      <c r="C146" s="247" t="s">
        <v>352</v>
      </c>
      <c r="D146" s="248"/>
      <c r="E146" s="248"/>
      <c r="F146" s="248"/>
      <c r="G146" s="248"/>
      <c r="H146" s="160"/>
      <c r="I146" s="160"/>
      <c r="J146" s="160"/>
      <c r="K146" s="160"/>
      <c r="L146" s="160"/>
      <c r="M146" s="160"/>
      <c r="N146" s="160"/>
      <c r="O146" s="160"/>
      <c r="P146" s="160"/>
      <c r="Q146" s="160"/>
      <c r="R146" s="160"/>
      <c r="S146" s="160"/>
      <c r="T146" s="160"/>
      <c r="U146" s="160"/>
      <c r="V146" s="160"/>
      <c r="W146" s="160"/>
      <c r="X146" s="160"/>
      <c r="Y146" s="151"/>
      <c r="Z146" s="151"/>
      <c r="AA146" s="151"/>
      <c r="AB146" s="151"/>
      <c r="AC146" s="151"/>
      <c r="AD146" s="151"/>
      <c r="AE146" s="151"/>
      <c r="AF146" s="151"/>
      <c r="AG146" s="151" t="s">
        <v>234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ht="22.5" outlineLevel="1" x14ac:dyDescent="0.2">
      <c r="A147" s="180">
        <v>70</v>
      </c>
      <c r="B147" s="181" t="s">
        <v>353</v>
      </c>
      <c r="C147" s="192" t="s">
        <v>354</v>
      </c>
      <c r="D147" s="182" t="s">
        <v>240</v>
      </c>
      <c r="E147" s="183">
        <v>2</v>
      </c>
      <c r="F147" s="184"/>
      <c r="G147" s="185">
        <f t="shared" ref="G147:G152" si="14">ROUND(E147*F147,2)</f>
        <v>0</v>
      </c>
      <c r="H147" s="184"/>
      <c r="I147" s="185">
        <f t="shared" ref="I147:I152" si="15">ROUND(E147*H147,2)</f>
        <v>0</v>
      </c>
      <c r="J147" s="184"/>
      <c r="K147" s="185">
        <f t="shared" ref="K147:K152" si="16">ROUND(E147*J147,2)</f>
        <v>0</v>
      </c>
      <c r="L147" s="185">
        <v>21</v>
      </c>
      <c r="M147" s="185">
        <f t="shared" ref="M147:M152" si="17">G147*(1+L147/100)</f>
        <v>0</v>
      </c>
      <c r="N147" s="185">
        <v>1.2500000000000001E-2</v>
      </c>
      <c r="O147" s="185">
        <f t="shared" ref="O147:O152" si="18">ROUND(E147*N147,2)</f>
        <v>0.03</v>
      </c>
      <c r="P147" s="185">
        <v>0</v>
      </c>
      <c r="Q147" s="185">
        <f t="shared" ref="Q147:Q152" si="19">ROUND(E147*P147,2)</f>
        <v>0</v>
      </c>
      <c r="R147" s="185"/>
      <c r="S147" s="185" t="s">
        <v>171</v>
      </c>
      <c r="T147" s="186" t="s">
        <v>181</v>
      </c>
      <c r="U147" s="160">
        <v>1.7470000000000001</v>
      </c>
      <c r="V147" s="160">
        <f t="shared" ref="V147:V152" si="20">ROUND(E147*U147,2)</f>
        <v>3.49</v>
      </c>
      <c r="W147" s="160"/>
      <c r="X147" s="160" t="s">
        <v>159</v>
      </c>
      <c r="Y147" s="151"/>
      <c r="Z147" s="151"/>
      <c r="AA147" s="151"/>
      <c r="AB147" s="151"/>
      <c r="AC147" s="151"/>
      <c r="AD147" s="151"/>
      <c r="AE147" s="151"/>
      <c r="AF147" s="151"/>
      <c r="AG147" s="151" t="s">
        <v>160</v>
      </c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ht="22.5" outlineLevel="1" x14ac:dyDescent="0.2">
      <c r="A148" s="180">
        <v>71</v>
      </c>
      <c r="B148" s="181" t="s">
        <v>355</v>
      </c>
      <c r="C148" s="192" t="s">
        <v>356</v>
      </c>
      <c r="D148" s="182" t="s">
        <v>240</v>
      </c>
      <c r="E148" s="183">
        <v>1</v>
      </c>
      <c r="F148" s="184"/>
      <c r="G148" s="185">
        <f t="shared" si="14"/>
        <v>0</v>
      </c>
      <c r="H148" s="184"/>
      <c r="I148" s="185">
        <f t="shared" si="15"/>
        <v>0</v>
      </c>
      <c r="J148" s="184"/>
      <c r="K148" s="185">
        <f t="shared" si="16"/>
        <v>0</v>
      </c>
      <c r="L148" s="185">
        <v>21</v>
      </c>
      <c r="M148" s="185">
        <f t="shared" si="17"/>
        <v>0</v>
      </c>
      <c r="N148" s="185">
        <v>5.0000000000000001E-3</v>
      </c>
      <c r="O148" s="185">
        <f t="shared" si="18"/>
        <v>0.01</v>
      </c>
      <c r="P148" s="185">
        <v>0</v>
      </c>
      <c r="Q148" s="185">
        <f t="shared" si="19"/>
        <v>0</v>
      </c>
      <c r="R148" s="185"/>
      <c r="S148" s="185" t="s">
        <v>171</v>
      </c>
      <c r="T148" s="186" t="s">
        <v>181</v>
      </c>
      <c r="U148" s="160">
        <v>1.7470000000000001</v>
      </c>
      <c r="V148" s="160">
        <f t="shared" si="20"/>
        <v>1.75</v>
      </c>
      <c r="W148" s="160"/>
      <c r="X148" s="160" t="s">
        <v>159</v>
      </c>
      <c r="Y148" s="151"/>
      <c r="Z148" s="151"/>
      <c r="AA148" s="151"/>
      <c r="AB148" s="151"/>
      <c r="AC148" s="151"/>
      <c r="AD148" s="151"/>
      <c r="AE148" s="151"/>
      <c r="AF148" s="151"/>
      <c r="AG148" s="151" t="s">
        <v>160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80">
        <v>72</v>
      </c>
      <c r="B149" s="181" t="s">
        <v>357</v>
      </c>
      <c r="C149" s="192" t="s">
        <v>358</v>
      </c>
      <c r="D149" s="182" t="s">
        <v>240</v>
      </c>
      <c r="E149" s="183">
        <v>1</v>
      </c>
      <c r="F149" s="184"/>
      <c r="G149" s="185">
        <f t="shared" si="14"/>
        <v>0</v>
      </c>
      <c r="H149" s="184"/>
      <c r="I149" s="185">
        <f t="shared" si="15"/>
        <v>0</v>
      </c>
      <c r="J149" s="184"/>
      <c r="K149" s="185">
        <f t="shared" si="16"/>
        <v>0</v>
      </c>
      <c r="L149" s="185">
        <v>21</v>
      </c>
      <c r="M149" s="185">
        <f t="shared" si="17"/>
        <v>0</v>
      </c>
      <c r="N149" s="185">
        <v>5.0000000000000001E-3</v>
      </c>
      <c r="O149" s="185">
        <f t="shared" si="18"/>
        <v>0.01</v>
      </c>
      <c r="P149" s="185">
        <v>0</v>
      </c>
      <c r="Q149" s="185">
        <f t="shared" si="19"/>
        <v>0</v>
      </c>
      <c r="R149" s="185"/>
      <c r="S149" s="185" t="s">
        <v>171</v>
      </c>
      <c r="T149" s="186" t="s">
        <v>181</v>
      </c>
      <c r="U149" s="160">
        <v>1.7470000000000001</v>
      </c>
      <c r="V149" s="160">
        <f t="shared" si="20"/>
        <v>1.75</v>
      </c>
      <c r="W149" s="160"/>
      <c r="X149" s="160" t="s">
        <v>159</v>
      </c>
      <c r="Y149" s="151"/>
      <c r="Z149" s="151"/>
      <c r="AA149" s="151"/>
      <c r="AB149" s="151"/>
      <c r="AC149" s="151"/>
      <c r="AD149" s="151"/>
      <c r="AE149" s="151"/>
      <c r="AF149" s="151"/>
      <c r="AG149" s="151" t="s">
        <v>160</v>
      </c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80">
        <v>73</v>
      </c>
      <c r="B150" s="181" t="s">
        <v>359</v>
      </c>
      <c r="C150" s="192" t="s">
        <v>360</v>
      </c>
      <c r="D150" s="182" t="s">
        <v>240</v>
      </c>
      <c r="E150" s="183">
        <v>1</v>
      </c>
      <c r="F150" s="184"/>
      <c r="G150" s="185">
        <f t="shared" si="14"/>
        <v>0</v>
      </c>
      <c r="H150" s="184"/>
      <c r="I150" s="185">
        <f t="shared" si="15"/>
        <v>0</v>
      </c>
      <c r="J150" s="184"/>
      <c r="K150" s="185">
        <f t="shared" si="16"/>
        <v>0</v>
      </c>
      <c r="L150" s="185">
        <v>21</v>
      </c>
      <c r="M150" s="185">
        <f t="shared" si="17"/>
        <v>0</v>
      </c>
      <c r="N150" s="185">
        <v>5.0000000000000001E-3</v>
      </c>
      <c r="O150" s="185">
        <f t="shared" si="18"/>
        <v>0.01</v>
      </c>
      <c r="P150" s="185">
        <v>0</v>
      </c>
      <c r="Q150" s="185">
        <f t="shared" si="19"/>
        <v>0</v>
      </c>
      <c r="R150" s="185"/>
      <c r="S150" s="185" t="s">
        <v>171</v>
      </c>
      <c r="T150" s="186" t="s">
        <v>181</v>
      </c>
      <c r="U150" s="160">
        <v>1.7470000000000001</v>
      </c>
      <c r="V150" s="160">
        <f t="shared" si="20"/>
        <v>1.75</v>
      </c>
      <c r="W150" s="160"/>
      <c r="X150" s="160" t="s">
        <v>159</v>
      </c>
      <c r="Y150" s="151"/>
      <c r="Z150" s="151"/>
      <c r="AA150" s="151"/>
      <c r="AB150" s="151"/>
      <c r="AC150" s="151"/>
      <c r="AD150" s="151"/>
      <c r="AE150" s="151"/>
      <c r="AF150" s="151"/>
      <c r="AG150" s="151" t="s">
        <v>160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80">
        <v>74</v>
      </c>
      <c r="B151" s="181" t="s">
        <v>361</v>
      </c>
      <c r="C151" s="192" t="s">
        <v>362</v>
      </c>
      <c r="D151" s="182" t="s">
        <v>240</v>
      </c>
      <c r="E151" s="183">
        <v>1</v>
      </c>
      <c r="F151" s="184"/>
      <c r="G151" s="185">
        <f t="shared" si="14"/>
        <v>0</v>
      </c>
      <c r="H151" s="184"/>
      <c r="I151" s="185">
        <f t="shared" si="15"/>
        <v>0</v>
      </c>
      <c r="J151" s="184"/>
      <c r="K151" s="185">
        <f t="shared" si="16"/>
        <v>0</v>
      </c>
      <c r="L151" s="185">
        <v>21</v>
      </c>
      <c r="M151" s="185">
        <f t="shared" si="17"/>
        <v>0</v>
      </c>
      <c r="N151" s="185">
        <v>1E-3</v>
      </c>
      <c r="O151" s="185">
        <f t="shared" si="18"/>
        <v>0</v>
      </c>
      <c r="P151" s="185">
        <v>0</v>
      </c>
      <c r="Q151" s="185">
        <f t="shared" si="19"/>
        <v>0</v>
      </c>
      <c r="R151" s="185"/>
      <c r="S151" s="185" t="s">
        <v>171</v>
      </c>
      <c r="T151" s="186" t="s">
        <v>181</v>
      </c>
      <c r="U151" s="160">
        <v>1.7470000000000001</v>
      </c>
      <c r="V151" s="160">
        <f t="shared" si="20"/>
        <v>1.75</v>
      </c>
      <c r="W151" s="160"/>
      <c r="X151" s="160" t="s">
        <v>159</v>
      </c>
      <c r="Y151" s="151"/>
      <c r="Z151" s="151"/>
      <c r="AA151" s="151"/>
      <c r="AB151" s="151"/>
      <c r="AC151" s="151"/>
      <c r="AD151" s="151"/>
      <c r="AE151" s="151"/>
      <c r="AF151" s="151"/>
      <c r="AG151" s="151" t="s">
        <v>160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ht="22.5" outlineLevel="1" x14ac:dyDescent="0.2">
      <c r="A152" s="172">
        <v>75</v>
      </c>
      <c r="B152" s="173" t="s">
        <v>363</v>
      </c>
      <c r="C152" s="189" t="s">
        <v>364</v>
      </c>
      <c r="D152" s="174" t="s">
        <v>240</v>
      </c>
      <c r="E152" s="175">
        <v>2</v>
      </c>
      <c r="F152" s="176"/>
      <c r="G152" s="177">
        <f t="shared" si="14"/>
        <v>0</v>
      </c>
      <c r="H152" s="176"/>
      <c r="I152" s="177">
        <f t="shared" si="15"/>
        <v>0</v>
      </c>
      <c r="J152" s="176"/>
      <c r="K152" s="177">
        <f t="shared" si="16"/>
        <v>0</v>
      </c>
      <c r="L152" s="177">
        <v>21</v>
      </c>
      <c r="M152" s="177">
        <f t="shared" si="17"/>
        <v>0</v>
      </c>
      <c r="N152" s="177">
        <v>4.6000000000000001E-4</v>
      </c>
      <c r="O152" s="177">
        <f t="shared" si="18"/>
        <v>0</v>
      </c>
      <c r="P152" s="177">
        <v>0</v>
      </c>
      <c r="Q152" s="177">
        <f t="shared" si="19"/>
        <v>0</v>
      </c>
      <c r="R152" s="177" t="s">
        <v>232</v>
      </c>
      <c r="S152" s="177" t="s">
        <v>131</v>
      </c>
      <c r="T152" s="178" t="s">
        <v>131</v>
      </c>
      <c r="U152" s="160">
        <v>7.508</v>
      </c>
      <c r="V152" s="160">
        <f t="shared" si="20"/>
        <v>15.02</v>
      </c>
      <c r="W152" s="160"/>
      <c r="X152" s="160" t="s">
        <v>132</v>
      </c>
      <c r="Y152" s="151"/>
      <c r="Z152" s="151"/>
      <c r="AA152" s="151"/>
      <c r="AB152" s="151"/>
      <c r="AC152" s="151"/>
      <c r="AD152" s="151"/>
      <c r="AE152" s="151"/>
      <c r="AF152" s="151"/>
      <c r="AG152" s="151" t="s">
        <v>133</v>
      </c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8"/>
      <c r="B153" s="159"/>
      <c r="C153" s="190" t="s">
        <v>365</v>
      </c>
      <c r="D153" s="161"/>
      <c r="E153" s="162">
        <v>2</v>
      </c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60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137</v>
      </c>
      <c r="AH153" s="151">
        <v>5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ht="22.5" outlineLevel="1" x14ac:dyDescent="0.2">
      <c r="A154" s="172">
        <v>76</v>
      </c>
      <c r="B154" s="173" t="s">
        <v>366</v>
      </c>
      <c r="C154" s="189" t="s">
        <v>367</v>
      </c>
      <c r="D154" s="174" t="s">
        <v>240</v>
      </c>
      <c r="E154" s="175">
        <v>1</v>
      </c>
      <c r="F154" s="176"/>
      <c r="G154" s="177">
        <f>ROUND(E154*F154,2)</f>
        <v>0</v>
      </c>
      <c r="H154" s="176"/>
      <c r="I154" s="177">
        <f>ROUND(E154*H154,2)</f>
        <v>0</v>
      </c>
      <c r="J154" s="176"/>
      <c r="K154" s="177">
        <f>ROUND(E154*J154,2)</f>
        <v>0</v>
      </c>
      <c r="L154" s="177">
        <v>21</v>
      </c>
      <c r="M154" s="177">
        <f>G154*(1+L154/100)</f>
        <v>0</v>
      </c>
      <c r="N154" s="177">
        <v>5.0000000000000001E-3</v>
      </c>
      <c r="O154" s="177">
        <f>ROUND(E154*N154,2)</f>
        <v>0.01</v>
      </c>
      <c r="P154" s="177">
        <v>0</v>
      </c>
      <c r="Q154" s="177">
        <f>ROUND(E154*P154,2)</f>
        <v>0</v>
      </c>
      <c r="R154" s="177"/>
      <c r="S154" s="177" t="s">
        <v>171</v>
      </c>
      <c r="T154" s="178" t="s">
        <v>181</v>
      </c>
      <c r="U154" s="160">
        <v>1.7470000000000001</v>
      </c>
      <c r="V154" s="160">
        <f>ROUND(E154*U154,2)</f>
        <v>1.75</v>
      </c>
      <c r="W154" s="160"/>
      <c r="X154" s="160" t="s">
        <v>159</v>
      </c>
      <c r="Y154" s="151"/>
      <c r="Z154" s="151"/>
      <c r="AA154" s="151"/>
      <c r="AB154" s="151"/>
      <c r="AC154" s="151"/>
      <c r="AD154" s="151"/>
      <c r="AE154" s="151"/>
      <c r="AF154" s="151"/>
      <c r="AG154" s="151" t="s">
        <v>160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8"/>
      <c r="B155" s="159"/>
      <c r="C155" s="249" t="s">
        <v>368</v>
      </c>
      <c r="D155" s="250"/>
      <c r="E155" s="250"/>
      <c r="F155" s="250"/>
      <c r="G155" s="25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60"/>
      <c r="Y155" s="151"/>
      <c r="Z155" s="151"/>
      <c r="AA155" s="151"/>
      <c r="AB155" s="151"/>
      <c r="AC155" s="151"/>
      <c r="AD155" s="151"/>
      <c r="AE155" s="151"/>
      <c r="AF155" s="151"/>
      <c r="AG155" s="151" t="s">
        <v>234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72">
        <v>77</v>
      </c>
      <c r="B156" s="173" t="s">
        <v>369</v>
      </c>
      <c r="C156" s="189" t="s">
        <v>370</v>
      </c>
      <c r="D156" s="174" t="s">
        <v>240</v>
      </c>
      <c r="E156" s="175">
        <v>1</v>
      </c>
      <c r="F156" s="176"/>
      <c r="G156" s="177">
        <f>ROUND(E156*F156,2)</f>
        <v>0</v>
      </c>
      <c r="H156" s="176"/>
      <c r="I156" s="177">
        <f>ROUND(E156*H156,2)</f>
        <v>0</v>
      </c>
      <c r="J156" s="176"/>
      <c r="K156" s="177">
        <f>ROUND(E156*J156,2)</f>
        <v>0</v>
      </c>
      <c r="L156" s="177">
        <v>21</v>
      </c>
      <c r="M156" s="177">
        <f>G156*(1+L156/100)</f>
        <v>0</v>
      </c>
      <c r="N156" s="177">
        <v>1.6500000000000001E-2</v>
      </c>
      <c r="O156" s="177">
        <f>ROUND(E156*N156,2)</f>
        <v>0.02</v>
      </c>
      <c r="P156" s="177">
        <v>0</v>
      </c>
      <c r="Q156" s="177">
        <f>ROUND(E156*P156,2)</f>
        <v>0</v>
      </c>
      <c r="R156" s="177" t="s">
        <v>232</v>
      </c>
      <c r="S156" s="177" t="s">
        <v>131</v>
      </c>
      <c r="T156" s="178" t="s">
        <v>131</v>
      </c>
      <c r="U156" s="160">
        <v>1.788</v>
      </c>
      <c r="V156" s="160">
        <f>ROUND(E156*U156,2)</f>
        <v>1.79</v>
      </c>
      <c r="W156" s="160"/>
      <c r="X156" s="160" t="s">
        <v>132</v>
      </c>
      <c r="Y156" s="151"/>
      <c r="Z156" s="151"/>
      <c r="AA156" s="151"/>
      <c r="AB156" s="151"/>
      <c r="AC156" s="151"/>
      <c r="AD156" s="151"/>
      <c r="AE156" s="151"/>
      <c r="AF156" s="151"/>
      <c r="AG156" s="151" t="s">
        <v>133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8"/>
      <c r="B157" s="159"/>
      <c r="C157" s="190" t="s">
        <v>371</v>
      </c>
      <c r="D157" s="161"/>
      <c r="E157" s="162">
        <v>1</v>
      </c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60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137</v>
      </c>
      <c r="AH157" s="151">
        <v>5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ht="22.5" outlineLevel="1" x14ac:dyDescent="0.2">
      <c r="A158" s="172">
        <v>78</v>
      </c>
      <c r="B158" s="173" t="s">
        <v>372</v>
      </c>
      <c r="C158" s="189" t="s">
        <v>373</v>
      </c>
      <c r="D158" s="174" t="s">
        <v>140</v>
      </c>
      <c r="E158" s="175">
        <v>1</v>
      </c>
      <c r="F158" s="176"/>
      <c r="G158" s="177">
        <f>ROUND(E158*F158,2)</f>
        <v>0</v>
      </c>
      <c r="H158" s="176"/>
      <c r="I158" s="177">
        <f>ROUND(E158*H158,2)</f>
        <v>0</v>
      </c>
      <c r="J158" s="176"/>
      <c r="K158" s="177">
        <f>ROUND(E158*J158,2)</f>
        <v>0</v>
      </c>
      <c r="L158" s="177">
        <v>21</v>
      </c>
      <c r="M158" s="177">
        <f>G158*(1+L158/100)</f>
        <v>0</v>
      </c>
      <c r="N158" s="177">
        <v>5.0000000000000001E-3</v>
      </c>
      <c r="O158" s="177">
        <f>ROUND(E158*N158,2)</f>
        <v>0.01</v>
      </c>
      <c r="P158" s="177">
        <v>0</v>
      </c>
      <c r="Q158" s="177">
        <f>ROUND(E158*P158,2)</f>
        <v>0</v>
      </c>
      <c r="R158" s="177"/>
      <c r="S158" s="177" t="s">
        <v>171</v>
      </c>
      <c r="T158" s="178" t="s">
        <v>181</v>
      </c>
      <c r="U158" s="160">
        <v>0</v>
      </c>
      <c r="V158" s="160">
        <f>ROUND(E158*U158,2)</f>
        <v>0</v>
      </c>
      <c r="W158" s="160"/>
      <c r="X158" s="160" t="s">
        <v>159</v>
      </c>
      <c r="Y158" s="151"/>
      <c r="Z158" s="151"/>
      <c r="AA158" s="151"/>
      <c r="AB158" s="151"/>
      <c r="AC158" s="151"/>
      <c r="AD158" s="151"/>
      <c r="AE158" s="151"/>
      <c r="AF158" s="151"/>
      <c r="AG158" s="151" t="s">
        <v>160</v>
      </c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58"/>
      <c r="B159" s="159"/>
      <c r="C159" s="249" t="s">
        <v>374</v>
      </c>
      <c r="D159" s="250"/>
      <c r="E159" s="250"/>
      <c r="F159" s="250"/>
      <c r="G159" s="25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  <c r="R159" s="160"/>
      <c r="S159" s="160"/>
      <c r="T159" s="160"/>
      <c r="U159" s="160"/>
      <c r="V159" s="160"/>
      <c r="W159" s="160"/>
      <c r="X159" s="160"/>
      <c r="Y159" s="151"/>
      <c r="Z159" s="151"/>
      <c r="AA159" s="151"/>
      <c r="AB159" s="151"/>
      <c r="AC159" s="151"/>
      <c r="AD159" s="151"/>
      <c r="AE159" s="151"/>
      <c r="AF159" s="151"/>
      <c r="AG159" s="151" t="s">
        <v>234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8"/>
      <c r="B160" s="159"/>
      <c r="C160" s="247" t="s">
        <v>658</v>
      </c>
      <c r="D160" s="248"/>
      <c r="E160" s="248"/>
      <c r="F160" s="248"/>
      <c r="G160" s="248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60"/>
      <c r="Y160" s="151"/>
      <c r="Z160" s="151"/>
      <c r="AA160" s="151"/>
      <c r="AB160" s="151"/>
      <c r="AC160" s="151"/>
      <c r="AD160" s="151"/>
      <c r="AE160" s="151"/>
      <c r="AF160" s="151"/>
      <c r="AG160" s="151" t="s">
        <v>234</v>
      </c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8"/>
      <c r="B161" s="159"/>
      <c r="C161" s="247" t="s">
        <v>375</v>
      </c>
      <c r="D161" s="248"/>
      <c r="E161" s="248"/>
      <c r="F161" s="248"/>
      <c r="G161" s="248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60"/>
      <c r="Y161" s="151"/>
      <c r="Z161" s="151"/>
      <c r="AA161" s="151"/>
      <c r="AB161" s="151"/>
      <c r="AC161" s="151"/>
      <c r="AD161" s="151"/>
      <c r="AE161" s="151"/>
      <c r="AF161" s="151"/>
      <c r="AG161" s="151" t="s">
        <v>234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ht="22.5" outlineLevel="1" x14ac:dyDescent="0.2">
      <c r="A162" s="172">
        <v>79</v>
      </c>
      <c r="B162" s="173" t="s">
        <v>376</v>
      </c>
      <c r="C162" s="189" t="s">
        <v>377</v>
      </c>
      <c r="D162" s="174" t="s">
        <v>140</v>
      </c>
      <c r="E162" s="175">
        <v>1</v>
      </c>
      <c r="F162" s="176"/>
      <c r="G162" s="177">
        <f>ROUND(E162*F162,2)</f>
        <v>0</v>
      </c>
      <c r="H162" s="176"/>
      <c r="I162" s="177">
        <f>ROUND(E162*H162,2)</f>
        <v>0</v>
      </c>
      <c r="J162" s="176"/>
      <c r="K162" s="177">
        <f>ROUND(E162*J162,2)</f>
        <v>0</v>
      </c>
      <c r="L162" s="177">
        <v>21</v>
      </c>
      <c r="M162" s="177">
        <f>G162*(1+L162/100)</f>
        <v>0</v>
      </c>
      <c r="N162" s="177">
        <v>5.0000000000000001E-3</v>
      </c>
      <c r="O162" s="177">
        <f>ROUND(E162*N162,2)</f>
        <v>0.01</v>
      </c>
      <c r="P162" s="177">
        <v>0</v>
      </c>
      <c r="Q162" s="177">
        <f>ROUND(E162*P162,2)</f>
        <v>0</v>
      </c>
      <c r="R162" s="177"/>
      <c r="S162" s="177" t="s">
        <v>171</v>
      </c>
      <c r="T162" s="178" t="s">
        <v>181</v>
      </c>
      <c r="U162" s="160">
        <v>0</v>
      </c>
      <c r="V162" s="160">
        <f>ROUND(E162*U162,2)</f>
        <v>0</v>
      </c>
      <c r="W162" s="160"/>
      <c r="X162" s="160" t="s">
        <v>159</v>
      </c>
      <c r="Y162" s="151"/>
      <c r="Z162" s="151"/>
      <c r="AA162" s="151"/>
      <c r="AB162" s="151"/>
      <c r="AC162" s="151"/>
      <c r="AD162" s="151"/>
      <c r="AE162" s="151"/>
      <c r="AF162" s="151"/>
      <c r="AG162" s="151" t="s">
        <v>160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58"/>
      <c r="B163" s="159"/>
      <c r="C163" s="249" t="s">
        <v>378</v>
      </c>
      <c r="D163" s="250"/>
      <c r="E163" s="250"/>
      <c r="F163" s="250"/>
      <c r="G163" s="250"/>
      <c r="H163" s="160"/>
      <c r="I163" s="160"/>
      <c r="J163" s="160"/>
      <c r="K163" s="160"/>
      <c r="L163" s="160"/>
      <c r="M163" s="160"/>
      <c r="N163" s="160"/>
      <c r="O163" s="160"/>
      <c r="P163" s="160"/>
      <c r="Q163" s="160"/>
      <c r="R163" s="160"/>
      <c r="S163" s="160"/>
      <c r="T163" s="160"/>
      <c r="U163" s="160"/>
      <c r="V163" s="160"/>
      <c r="W163" s="160"/>
      <c r="X163" s="160"/>
      <c r="Y163" s="151"/>
      <c r="Z163" s="151"/>
      <c r="AA163" s="151"/>
      <c r="AB163" s="151"/>
      <c r="AC163" s="151"/>
      <c r="AD163" s="151"/>
      <c r="AE163" s="151"/>
      <c r="AF163" s="151"/>
      <c r="AG163" s="151" t="s">
        <v>234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80">
        <v>80</v>
      </c>
      <c r="B164" s="181" t="s">
        <v>379</v>
      </c>
      <c r="C164" s="192" t="s">
        <v>380</v>
      </c>
      <c r="D164" s="182" t="s">
        <v>140</v>
      </c>
      <c r="E164" s="183">
        <v>1</v>
      </c>
      <c r="F164" s="184"/>
      <c r="G164" s="185">
        <f>ROUND(E164*F164,2)</f>
        <v>0</v>
      </c>
      <c r="H164" s="184"/>
      <c r="I164" s="185">
        <f>ROUND(E164*H164,2)</f>
        <v>0</v>
      </c>
      <c r="J164" s="184"/>
      <c r="K164" s="185">
        <f>ROUND(E164*J164,2)</f>
        <v>0</v>
      </c>
      <c r="L164" s="185">
        <v>21</v>
      </c>
      <c r="M164" s="185">
        <f>G164*(1+L164/100)</f>
        <v>0</v>
      </c>
      <c r="N164" s="185">
        <v>2.5000000000000001E-2</v>
      </c>
      <c r="O164" s="185">
        <f>ROUND(E164*N164,2)</f>
        <v>0.03</v>
      </c>
      <c r="P164" s="185">
        <v>0</v>
      </c>
      <c r="Q164" s="185">
        <f>ROUND(E164*P164,2)</f>
        <v>0</v>
      </c>
      <c r="R164" s="185"/>
      <c r="S164" s="185" t="s">
        <v>171</v>
      </c>
      <c r="T164" s="186" t="s">
        <v>181</v>
      </c>
      <c r="U164" s="160">
        <v>0</v>
      </c>
      <c r="V164" s="160">
        <f>ROUND(E164*U164,2)</f>
        <v>0</v>
      </c>
      <c r="W164" s="160"/>
      <c r="X164" s="160" t="s">
        <v>159</v>
      </c>
      <c r="Y164" s="151"/>
      <c r="Z164" s="151"/>
      <c r="AA164" s="151"/>
      <c r="AB164" s="151"/>
      <c r="AC164" s="151"/>
      <c r="AD164" s="151"/>
      <c r="AE164" s="151"/>
      <c r="AF164" s="151"/>
      <c r="AG164" s="151" t="s">
        <v>160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80">
        <v>81</v>
      </c>
      <c r="B165" s="181" t="s">
        <v>381</v>
      </c>
      <c r="C165" s="192" t="s">
        <v>382</v>
      </c>
      <c r="D165" s="182" t="s">
        <v>140</v>
      </c>
      <c r="E165" s="183">
        <v>1</v>
      </c>
      <c r="F165" s="184"/>
      <c r="G165" s="185">
        <f>ROUND(E165*F165,2)</f>
        <v>0</v>
      </c>
      <c r="H165" s="184"/>
      <c r="I165" s="185">
        <f>ROUND(E165*H165,2)</f>
        <v>0</v>
      </c>
      <c r="J165" s="184"/>
      <c r="K165" s="185">
        <f>ROUND(E165*J165,2)</f>
        <v>0</v>
      </c>
      <c r="L165" s="185">
        <v>21</v>
      </c>
      <c r="M165" s="185">
        <f>G165*(1+L165/100)</f>
        <v>0</v>
      </c>
      <c r="N165" s="185">
        <v>0</v>
      </c>
      <c r="O165" s="185">
        <f>ROUND(E165*N165,2)</f>
        <v>0</v>
      </c>
      <c r="P165" s="185">
        <v>0</v>
      </c>
      <c r="Q165" s="185">
        <f>ROUND(E165*P165,2)</f>
        <v>0</v>
      </c>
      <c r="R165" s="185"/>
      <c r="S165" s="185" t="s">
        <v>171</v>
      </c>
      <c r="T165" s="186" t="s">
        <v>181</v>
      </c>
      <c r="U165" s="160">
        <v>0</v>
      </c>
      <c r="V165" s="160">
        <f>ROUND(E165*U165,2)</f>
        <v>0</v>
      </c>
      <c r="W165" s="160"/>
      <c r="X165" s="160" t="s">
        <v>159</v>
      </c>
      <c r="Y165" s="151"/>
      <c r="Z165" s="151"/>
      <c r="AA165" s="151"/>
      <c r="AB165" s="151"/>
      <c r="AC165" s="151"/>
      <c r="AD165" s="151"/>
      <c r="AE165" s="151"/>
      <c r="AF165" s="151"/>
      <c r="AG165" s="151" t="s">
        <v>160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80">
        <v>82</v>
      </c>
      <c r="B166" s="181" t="s">
        <v>383</v>
      </c>
      <c r="C166" s="192" t="s">
        <v>384</v>
      </c>
      <c r="D166" s="182" t="s">
        <v>140</v>
      </c>
      <c r="E166" s="183">
        <v>1</v>
      </c>
      <c r="F166" s="184"/>
      <c r="G166" s="185">
        <f>ROUND(E166*F166,2)</f>
        <v>0</v>
      </c>
      <c r="H166" s="184"/>
      <c r="I166" s="185">
        <f>ROUND(E166*H166,2)</f>
        <v>0</v>
      </c>
      <c r="J166" s="184"/>
      <c r="K166" s="185">
        <f>ROUND(E166*J166,2)</f>
        <v>0</v>
      </c>
      <c r="L166" s="185">
        <v>21</v>
      </c>
      <c r="M166" s="185">
        <f>G166*(1+L166/100)</f>
        <v>0</v>
      </c>
      <c r="N166" s="185">
        <v>5.0000000000000001E-3</v>
      </c>
      <c r="O166" s="185">
        <f>ROUND(E166*N166,2)</f>
        <v>0.01</v>
      </c>
      <c r="P166" s="185">
        <v>0</v>
      </c>
      <c r="Q166" s="185">
        <f>ROUND(E166*P166,2)</f>
        <v>0</v>
      </c>
      <c r="R166" s="185"/>
      <c r="S166" s="185" t="s">
        <v>171</v>
      </c>
      <c r="T166" s="186" t="s">
        <v>181</v>
      </c>
      <c r="U166" s="160">
        <v>0</v>
      </c>
      <c r="V166" s="160">
        <f>ROUND(E166*U166,2)</f>
        <v>0</v>
      </c>
      <c r="W166" s="160"/>
      <c r="X166" s="160" t="s">
        <v>159</v>
      </c>
      <c r="Y166" s="151"/>
      <c r="Z166" s="151"/>
      <c r="AA166" s="151"/>
      <c r="AB166" s="151"/>
      <c r="AC166" s="151"/>
      <c r="AD166" s="151"/>
      <c r="AE166" s="151"/>
      <c r="AF166" s="151"/>
      <c r="AG166" s="151" t="s">
        <v>160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ht="45" outlineLevel="1" x14ac:dyDescent="0.2">
      <c r="A167" s="172">
        <v>83</v>
      </c>
      <c r="B167" s="173" t="s">
        <v>385</v>
      </c>
      <c r="C167" s="189" t="s">
        <v>386</v>
      </c>
      <c r="D167" s="174" t="s">
        <v>140</v>
      </c>
      <c r="E167" s="175">
        <v>1</v>
      </c>
      <c r="F167" s="176"/>
      <c r="G167" s="177">
        <f>ROUND(E167*F167,2)</f>
        <v>0</v>
      </c>
      <c r="H167" s="176"/>
      <c r="I167" s="177">
        <f>ROUND(E167*H167,2)</f>
        <v>0</v>
      </c>
      <c r="J167" s="176"/>
      <c r="K167" s="177">
        <f>ROUND(E167*J167,2)</f>
        <v>0</v>
      </c>
      <c r="L167" s="177">
        <v>21</v>
      </c>
      <c r="M167" s="177">
        <f>G167*(1+L167/100)</f>
        <v>0</v>
      </c>
      <c r="N167" s="177">
        <v>1.0500000000000001E-2</v>
      </c>
      <c r="O167" s="177">
        <f>ROUND(E167*N167,2)</f>
        <v>0.01</v>
      </c>
      <c r="P167" s="177">
        <v>0</v>
      </c>
      <c r="Q167" s="177">
        <f>ROUND(E167*P167,2)</f>
        <v>0</v>
      </c>
      <c r="R167" s="177" t="s">
        <v>158</v>
      </c>
      <c r="S167" s="177" t="s">
        <v>131</v>
      </c>
      <c r="T167" s="178" t="s">
        <v>131</v>
      </c>
      <c r="U167" s="160">
        <v>0</v>
      </c>
      <c r="V167" s="160">
        <f>ROUND(E167*U167,2)</f>
        <v>0</v>
      </c>
      <c r="W167" s="160"/>
      <c r="X167" s="160" t="s">
        <v>159</v>
      </c>
      <c r="Y167" s="151"/>
      <c r="Z167" s="151"/>
      <c r="AA167" s="151"/>
      <c r="AB167" s="151"/>
      <c r="AC167" s="151"/>
      <c r="AD167" s="151"/>
      <c r="AE167" s="151"/>
      <c r="AF167" s="151"/>
      <c r="AG167" s="151" t="s">
        <v>160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58"/>
      <c r="B168" s="159"/>
      <c r="C168" s="249" t="s">
        <v>387</v>
      </c>
      <c r="D168" s="250"/>
      <c r="E168" s="250"/>
      <c r="F168" s="250"/>
      <c r="G168" s="250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60"/>
      <c r="Y168" s="151"/>
      <c r="Z168" s="151"/>
      <c r="AA168" s="151"/>
      <c r="AB168" s="151"/>
      <c r="AC168" s="151"/>
      <c r="AD168" s="151"/>
      <c r="AE168" s="151"/>
      <c r="AF168" s="151"/>
      <c r="AG168" s="151" t="s">
        <v>234</v>
      </c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58"/>
      <c r="B169" s="159"/>
      <c r="C169" s="190" t="s">
        <v>388</v>
      </c>
      <c r="D169" s="161"/>
      <c r="E169" s="162">
        <v>1</v>
      </c>
      <c r="F169" s="160"/>
      <c r="G169" s="160"/>
      <c r="H169" s="160"/>
      <c r="I169" s="160"/>
      <c r="J169" s="160"/>
      <c r="K169" s="160"/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  <c r="W169" s="160"/>
      <c r="X169" s="160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137</v>
      </c>
      <c r="AH169" s="151">
        <v>5</v>
      </c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80">
        <v>84</v>
      </c>
      <c r="B170" s="181" t="s">
        <v>389</v>
      </c>
      <c r="C170" s="192" t="s">
        <v>390</v>
      </c>
      <c r="D170" s="182" t="s">
        <v>240</v>
      </c>
      <c r="E170" s="183">
        <v>1</v>
      </c>
      <c r="F170" s="184"/>
      <c r="G170" s="185">
        <f>ROUND(E170*F170,2)</f>
        <v>0</v>
      </c>
      <c r="H170" s="184"/>
      <c r="I170" s="185">
        <f>ROUND(E170*H170,2)</f>
        <v>0</v>
      </c>
      <c r="J170" s="184"/>
      <c r="K170" s="185">
        <f>ROUND(E170*J170,2)</f>
        <v>0</v>
      </c>
      <c r="L170" s="185">
        <v>21</v>
      </c>
      <c r="M170" s="185">
        <f>G170*(1+L170/100)</f>
        <v>0</v>
      </c>
      <c r="N170" s="185">
        <v>4.7600000000000003E-3</v>
      </c>
      <c r="O170" s="185">
        <f>ROUND(E170*N170,2)</f>
        <v>0</v>
      </c>
      <c r="P170" s="185">
        <v>0</v>
      </c>
      <c r="Q170" s="185">
        <f>ROUND(E170*P170,2)</f>
        <v>0</v>
      </c>
      <c r="R170" s="185" t="s">
        <v>232</v>
      </c>
      <c r="S170" s="185" t="s">
        <v>131</v>
      </c>
      <c r="T170" s="186" t="s">
        <v>131</v>
      </c>
      <c r="U170" s="160">
        <v>0.83099999999999996</v>
      </c>
      <c r="V170" s="160">
        <f>ROUND(E170*U170,2)</f>
        <v>0.83</v>
      </c>
      <c r="W170" s="160"/>
      <c r="X170" s="160" t="s">
        <v>132</v>
      </c>
      <c r="Y170" s="151"/>
      <c r="Z170" s="151"/>
      <c r="AA170" s="151"/>
      <c r="AB170" s="151"/>
      <c r="AC170" s="151"/>
      <c r="AD170" s="151"/>
      <c r="AE170" s="151"/>
      <c r="AF170" s="151"/>
      <c r="AG170" s="151" t="s">
        <v>133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72">
        <v>85</v>
      </c>
      <c r="B171" s="173" t="s">
        <v>391</v>
      </c>
      <c r="C171" s="189" t="s">
        <v>392</v>
      </c>
      <c r="D171" s="174" t="s">
        <v>140</v>
      </c>
      <c r="E171" s="175">
        <v>1</v>
      </c>
      <c r="F171" s="176"/>
      <c r="G171" s="177">
        <f>ROUND(E171*F171,2)</f>
        <v>0</v>
      </c>
      <c r="H171" s="176"/>
      <c r="I171" s="177">
        <f>ROUND(E171*H171,2)</f>
        <v>0</v>
      </c>
      <c r="J171" s="176"/>
      <c r="K171" s="177">
        <f>ROUND(E171*J171,2)</f>
        <v>0</v>
      </c>
      <c r="L171" s="177">
        <v>21</v>
      </c>
      <c r="M171" s="177">
        <f>G171*(1+L171/100)</f>
        <v>0</v>
      </c>
      <c r="N171" s="177">
        <v>1.0999999999999999E-2</v>
      </c>
      <c r="O171" s="177">
        <f>ROUND(E171*N171,2)</f>
        <v>0.01</v>
      </c>
      <c r="P171" s="177">
        <v>0</v>
      </c>
      <c r="Q171" s="177">
        <f>ROUND(E171*P171,2)</f>
        <v>0</v>
      </c>
      <c r="R171" s="177"/>
      <c r="S171" s="177" t="s">
        <v>171</v>
      </c>
      <c r="T171" s="178" t="s">
        <v>181</v>
      </c>
      <c r="U171" s="160">
        <v>0</v>
      </c>
      <c r="V171" s="160">
        <f>ROUND(E171*U171,2)</f>
        <v>0</v>
      </c>
      <c r="W171" s="160"/>
      <c r="X171" s="160" t="s">
        <v>159</v>
      </c>
      <c r="Y171" s="151"/>
      <c r="Z171" s="151"/>
      <c r="AA171" s="151"/>
      <c r="AB171" s="151"/>
      <c r="AC171" s="151"/>
      <c r="AD171" s="151"/>
      <c r="AE171" s="151"/>
      <c r="AF171" s="151"/>
      <c r="AG171" s="151" t="s">
        <v>160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8"/>
      <c r="B172" s="159"/>
      <c r="C172" s="249" t="s">
        <v>393</v>
      </c>
      <c r="D172" s="250"/>
      <c r="E172" s="250"/>
      <c r="F172" s="250"/>
      <c r="G172" s="250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60"/>
      <c r="Y172" s="151"/>
      <c r="Z172" s="151"/>
      <c r="AA172" s="151"/>
      <c r="AB172" s="151"/>
      <c r="AC172" s="151"/>
      <c r="AD172" s="151"/>
      <c r="AE172" s="151"/>
      <c r="AF172" s="151"/>
      <c r="AG172" s="151" t="s">
        <v>234</v>
      </c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72">
        <v>86</v>
      </c>
      <c r="B173" s="173" t="s">
        <v>394</v>
      </c>
      <c r="C173" s="189" t="s">
        <v>395</v>
      </c>
      <c r="D173" s="174" t="s">
        <v>240</v>
      </c>
      <c r="E173" s="175">
        <v>1</v>
      </c>
      <c r="F173" s="176"/>
      <c r="G173" s="177">
        <f>ROUND(E173*F173,2)</f>
        <v>0</v>
      </c>
      <c r="H173" s="176"/>
      <c r="I173" s="177">
        <f>ROUND(E173*H173,2)</f>
        <v>0</v>
      </c>
      <c r="J173" s="176"/>
      <c r="K173" s="177">
        <f>ROUND(E173*J173,2)</f>
        <v>0</v>
      </c>
      <c r="L173" s="177">
        <v>21</v>
      </c>
      <c r="M173" s="177">
        <f>G173*(1+L173/100)</f>
        <v>0</v>
      </c>
      <c r="N173" s="177">
        <v>0</v>
      </c>
      <c r="O173" s="177">
        <f>ROUND(E173*N173,2)</f>
        <v>0</v>
      </c>
      <c r="P173" s="177">
        <v>0.192</v>
      </c>
      <c r="Q173" s="177">
        <f>ROUND(E173*P173,2)</f>
        <v>0.19</v>
      </c>
      <c r="R173" s="177"/>
      <c r="S173" s="177" t="s">
        <v>171</v>
      </c>
      <c r="T173" s="178" t="s">
        <v>181</v>
      </c>
      <c r="U173" s="160">
        <v>0.84799999999999998</v>
      </c>
      <c r="V173" s="160">
        <f>ROUND(E173*U173,2)</f>
        <v>0.85</v>
      </c>
      <c r="W173" s="160"/>
      <c r="X173" s="160" t="s">
        <v>132</v>
      </c>
      <c r="Y173" s="151"/>
      <c r="Z173" s="151"/>
      <c r="AA173" s="151"/>
      <c r="AB173" s="151"/>
      <c r="AC173" s="151"/>
      <c r="AD173" s="151"/>
      <c r="AE173" s="151"/>
      <c r="AF173" s="151"/>
      <c r="AG173" s="151" t="s">
        <v>133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58"/>
      <c r="B174" s="159"/>
      <c r="C174" s="190" t="s">
        <v>396</v>
      </c>
      <c r="D174" s="161"/>
      <c r="E174" s="162">
        <v>1</v>
      </c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137</v>
      </c>
      <c r="AH174" s="151">
        <v>5</v>
      </c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72">
        <v>87</v>
      </c>
      <c r="B175" s="173" t="s">
        <v>397</v>
      </c>
      <c r="C175" s="189" t="s">
        <v>398</v>
      </c>
      <c r="D175" s="174" t="s">
        <v>140</v>
      </c>
      <c r="E175" s="175">
        <v>1</v>
      </c>
      <c r="F175" s="176"/>
      <c r="G175" s="177">
        <f>ROUND(E175*F175,2)</f>
        <v>0</v>
      </c>
      <c r="H175" s="176"/>
      <c r="I175" s="177">
        <f>ROUND(E175*H175,2)</f>
        <v>0</v>
      </c>
      <c r="J175" s="176"/>
      <c r="K175" s="177">
        <f>ROUND(E175*J175,2)</f>
        <v>0</v>
      </c>
      <c r="L175" s="177">
        <v>21</v>
      </c>
      <c r="M175" s="177">
        <f>G175*(1+L175/100)</f>
        <v>0</v>
      </c>
      <c r="N175" s="177">
        <v>2.8E-3</v>
      </c>
      <c r="O175" s="177">
        <f>ROUND(E175*N175,2)</f>
        <v>0</v>
      </c>
      <c r="P175" s="177">
        <v>0</v>
      </c>
      <c r="Q175" s="177">
        <f>ROUND(E175*P175,2)</f>
        <v>0</v>
      </c>
      <c r="R175" s="177"/>
      <c r="S175" s="177" t="s">
        <v>171</v>
      </c>
      <c r="T175" s="178" t="s">
        <v>181</v>
      </c>
      <c r="U175" s="160">
        <v>0</v>
      </c>
      <c r="V175" s="160">
        <f>ROUND(E175*U175,2)</f>
        <v>0</v>
      </c>
      <c r="W175" s="160"/>
      <c r="X175" s="160" t="s">
        <v>159</v>
      </c>
      <c r="Y175" s="151"/>
      <c r="Z175" s="151"/>
      <c r="AA175" s="151"/>
      <c r="AB175" s="151"/>
      <c r="AC175" s="151"/>
      <c r="AD175" s="151"/>
      <c r="AE175" s="151"/>
      <c r="AF175" s="151"/>
      <c r="AG175" s="151" t="s">
        <v>160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58"/>
      <c r="B176" s="159"/>
      <c r="C176" s="249" t="s">
        <v>399</v>
      </c>
      <c r="D176" s="250"/>
      <c r="E176" s="250"/>
      <c r="F176" s="250"/>
      <c r="G176" s="250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60"/>
      <c r="Y176" s="151"/>
      <c r="Z176" s="151"/>
      <c r="AA176" s="151"/>
      <c r="AB176" s="151"/>
      <c r="AC176" s="151"/>
      <c r="AD176" s="151"/>
      <c r="AE176" s="151"/>
      <c r="AF176" s="151"/>
      <c r="AG176" s="151" t="s">
        <v>234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72">
        <v>88</v>
      </c>
      <c r="B177" s="173" t="s">
        <v>400</v>
      </c>
      <c r="C177" s="189" t="s">
        <v>401</v>
      </c>
      <c r="D177" s="174" t="s">
        <v>140</v>
      </c>
      <c r="E177" s="175">
        <v>1</v>
      </c>
      <c r="F177" s="176"/>
      <c r="G177" s="177">
        <f>ROUND(E177*F177,2)</f>
        <v>0</v>
      </c>
      <c r="H177" s="176"/>
      <c r="I177" s="177">
        <f>ROUND(E177*H177,2)</f>
        <v>0</v>
      </c>
      <c r="J177" s="176"/>
      <c r="K177" s="177">
        <f>ROUND(E177*J177,2)</f>
        <v>0</v>
      </c>
      <c r="L177" s="177">
        <v>21</v>
      </c>
      <c r="M177" s="177">
        <f>G177*(1+L177/100)</f>
        <v>0</v>
      </c>
      <c r="N177" s="177">
        <v>2.8E-3</v>
      </c>
      <c r="O177" s="177">
        <f>ROUND(E177*N177,2)</f>
        <v>0</v>
      </c>
      <c r="P177" s="177">
        <v>0</v>
      </c>
      <c r="Q177" s="177">
        <f>ROUND(E177*P177,2)</f>
        <v>0</v>
      </c>
      <c r="R177" s="177"/>
      <c r="S177" s="177" t="s">
        <v>171</v>
      </c>
      <c r="T177" s="178" t="s">
        <v>181</v>
      </c>
      <c r="U177" s="160">
        <v>0</v>
      </c>
      <c r="V177" s="160">
        <f>ROUND(E177*U177,2)</f>
        <v>0</v>
      </c>
      <c r="W177" s="160"/>
      <c r="X177" s="160" t="s">
        <v>159</v>
      </c>
      <c r="Y177" s="151"/>
      <c r="Z177" s="151"/>
      <c r="AA177" s="151"/>
      <c r="AB177" s="151"/>
      <c r="AC177" s="151"/>
      <c r="AD177" s="151"/>
      <c r="AE177" s="151"/>
      <c r="AF177" s="151"/>
      <c r="AG177" s="151" t="s">
        <v>160</v>
      </c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">
      <c r="A178" s="158"/>
      <c r="B178" s="159"/>
      <c r="C178" s="249" t="s">
        <v>402</v>
      </c>
      <c r="D178" s="250"/>
      <c r="E178" s="250"/>
      <c r="F178" s="250"/>
      <c r="G178" s="250"/>
      <c r="H178" s="160"/>
      <c r="I178" s="160"/>
      <c r="J178" s="160"/>
      <c r="K178" s="160"/>
      <c r="L178" s="160"/>
      <c r="M178" s="160"/>
      <c r="N178" s="160"/>
      <c r="O178" s="160"/>
      <c r="P178" s="160"/>
      <c r="Q178" s="160"/>
      <c r="R178" s="160"/>
      <c r="S178" s="160"/>
      <c r="T178" s="160"/>
      <c r="U178" s="160"/>
      <c r="V178" s="160"/>
      <c r="W178" s="160"/>
      <c r="X178" s="160"/>
      <c r="Y178" s="151"/>
      <c r="Z178" s="151"/>
      <c r="AA178" s="151"/>
      <c r="AB178" s="151"/>
      <c r="AC178" s="151"/>
      <c r="AD178" s="151"/>
      <c r="AE178" s="151"/>
      <c r="AF178" s="151"/>
      <c r="AG178" s="151" t="s">
        <v>234</v>
      </c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72">
        <v>89</v>
      </c>
      <c r="B179" s="173" t="s">
        <v>403</v>
      </c>
      <c r="C179" s="189" t="s">
        <v>404</v>
      </c>
      <c r="D179" s="174" t="s">
        <v>240</v>
      </c>
      <c r="E179" s="175">
        <v>2</v>
      </c>
      <c r="F179" s="176"/>
      <c r="G179" s="177">
        <f>ROUND(E179*F179,2)</f>
        <v>0</v>
      </c>
      <c r="H179" s="176"/>
      <c r="I179" s="177">
        <f>ROUND(E179*H179,2)</f>
        <v>0</v>
      </c>
      <c r="J179" s="176"/>
      <c r="K179" s="177">
        <f>ROUND(E179*J179,2)</f>
        <v>0</v>
      </c>
      <c r="L179" s="177">
        <v>21</v>
      </c>
      <c r="M179" s="177">
        <f>G179*(1+L179/100)</f>
        <v>0</v>
      </c>
      <c r="N179" s="177">
        <v>5.9000000000000003E-4</v>
      </c>
      <c r="O179" s="177">
        <f>ROUND(E179*N179,2)</f>
        <v>0</v>
      </c>
      <c r="P179" s="177">
        <v>0</v>
      </c>
      <c r="Q179" s="177">
        <f>ROUND(E179*P179,2)</f>
        <v>0</v>
      </c>
      <c r="R179" s="177" t="s">
        <v>232</v>
      </c>
      <c r="S179" s="177" t="s">
        <v>131</v>
      </c>
      <c r="T179" s="178" t="s">
        <v>131</v>
      </c>
      <c r="U179" s="160">
        <v>0.53</v>
      </c>
      <c r="V179" s="160">
        <f>ROUND(E179*U179,2)</f>
        <v>1.06</v>
      </c>
      <c r="W179" s="160"/>
      <c r="X179" s="160" t="s">
        <v>132</v>
      </c>
      <c r="Y179" s="151"/>
      <c r="Z179" s="151"/>
      <c r="AA179" s="151"/>
      <c r="AB179" s="151"/>
      <c r="AC179" s="151"/>
      <c r="AD179" s="151"/>
      <c r="AE179" s="151"/>
      <c r="AF179" s="151"/>
      <c r="AG179" s="151" t="s">
        <v>133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58"/>
      <c r="B180" s="159"/>
      <c r="C180" s="190" t="s">
        <v>405</v>
      </c>
      <c r="D180" s="161"/>
      <c r="E180" s="162">
        <v>1</v>
      </c>
      <c r="F180" s="160"/>
      <c r="G180" s="160"/>
      <c r="H180" s="160"/>
      <c r="I180" s="160"/>
      <c r="J180" s="160"/>
      <c r="K180" s="160"/>
      <c r="L180" s="160"/>
      <c r="M180" s="160"/>
      <c r="N180" s="160"/>
      <c r="O180" s="160"/>
      <c r="P180" s="160"/>
      <c r="Q180" s="160"/>
      <c r="R180" s="160"/>
      <c r="S180" s="160"/>
      <c r="T180" s="160"/>
      <c r="U180" s="160"/>
      <c r="V180" s="160"/>
      <c r="W180" s="160"/>
      <c r="X180" s="160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137</v>
      </c>
      <c r="AH180" s="151">
        <v>5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58"/>
      <c r="B181" s="159"/>
      <c r="C181" s="190" t="s">
        <v>406</v>
      </c>
      <c r="D181" s="161"/>
      <c r="E181" s="162">
        <v>1</v>
      </c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60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137</v>
      </c>
      <c r="AH181" s="151">
        <v>5</v>
      </c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72">
        <v>90</v>
      </c>
      <c r="B182" s="173" t="s">
        <v>407</v>
      </c>
      <c r="C182" s="189" t="s">
        <v>408</v>
      </c>
      <c r="D182" s="174" t="s">
        <v>201</v>
      </c>
      <c r="E182" s="175">
        <v>0.31575999999999999</v>
      </c>
      <c r="F182" s="176"/>
      <c r="G182" s="177">
        <f>ROUND(E182*F182,2)</f>
        <v>0</v>
      </c>
      <c r="H182" s="176"/>
      <c r="I182" s="177">
        <f>ROUND(E182*H182,2)</f>
        <v>0</v>
      </c>
      <c r="J182" s="176"/>
      <c r="K182" s="177">
        <f>ROUND(E182*J182,2)</f>
        <v>0</v>
      </c>
      <c r="L182" s="177">
        <v>21</v>
      </c>
      <c r="M182" s="177">
        <f>G182*(1+L182/100)</f>
        <v>0</v>
      </c>
      <c r="N182" s="177">
        <v>0</v>
      </c>
      <c r="O182" s="177">
        <f>ROUND(E182*N182,2)</f>
        <v>0</v>
      </c>
      <c r="P182" s="177">
        <v>0</v>
      </c>
      <c r="Q182" s="177">
        <f>ROUND(E182*P182,2)</f>
        <v>0</v>
      </c>
      <c r="R182" s="177" t="s">
        <v>232</v>
      </c>
      <c r="S182" s="177" t="s">
        <v>131</v>
      </c>
      <c r="T182" s="178" t="s">
        <v>131</v>
      </c>
      <c r="U182" s="160">
        <v>10.582000000000001</v>
      </c>
      <c r="V182" s="160">
        <f>ROUND(E182*U182,2)</f>
        <v>3.34</v>
      </c>
      <c r="W182" s="160"/>
      <c r="X182" s="160" t="s">
        <v>203</v>
      </c>
      <c r="Y182" s="151"/>
      <c r="Z182" s="151"/>
      <c r="AA182" s="151"/>
      <c r="AB182" s="151"/>
      <c r="AC182" s="151"/>
      <c r="AD182" s="151"/>
      <c r="AE182" s="151"/>
      <c r="AF182" s="151"/>
      <c r="AG182" s="151" t="s">
        <v>204</v>
      </c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58"/>
      <c r="B183" s="159"/>
      <c r="C183" s="251" t="s">
        <v>270</v>
      </c>
      <c r="D183" s="252"/>
      <c r="E183" s="252"/>
      <c r="F183" s="252"/>
      <c r="G183" s="252"/>
      <c r="H183" s="160"/>
      <c r="I183" s="160"/>
      <c r="J183" s="160"/>
      <c r="K183" s="160"/>
      <c r="L183" s="160"/>
      <c r="M183" s="160"/>
      <c r="N183" s="160"/>
      <c r="O183" s="160"/>
      <c r="P183" s="160"/>
      <c r="Q183" s="160"/>
      <c r="R183" s="160"/>
      <c r="S183" s="160"/>
      <c r="T183" s="160"/>
      <c r="U183" s="160"/>
      <c r="V183" s="160"/>
      <c r="W183" s="160"/>
      <c r="X183" s="160"/>
      <c r="Y183" s="151"/>
      <c r="Z183" s="151"/>
      <c r="AA183" s="151"/>
      <c r="AB183" s="151"/>
      <c r="AC183" s="151"/>
      <c r="AD183" s="151"/>
      <c r="AE183" s="151"/>
      <c r="AF183" s="151"/>
      <c r="AG183" s="151" t="s">
        <v>135</v>
      </c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x14ac:dyDescent="0.2">
      <c r="A184" s="166" t="s">
        <v>125</v>
      </c>
      <c r="B184" s="167" t="s">
        <v>84</v>
      </c>
      <c r="C184" s="188" t="s">
        <v>85</v>
      </c>
      <c r="D184" s="168"/>
      <c r="E184" s="169"/>
      <c r="F184" s="170"/>
      <c r="G184" s="170">
        <f>SUMIF(AG185:AG218,"&lt;&gt;NOR",G185:G218)</f>
        <v>0</v>
      </c>
      <c r="H184" s="170"/>
      <c r="I184" s="170">
        <f>SUM(I185:I218)</f>
        <v>0</v>
      </c>
      <c r="J184" s="170"/>
      <c r="K184" s="170">
        <f>SUM(K185:K218)</f>
        <v>0</v>
      </c>
      <c r="L184" s="170"/>
      <c r="M184" s="170">
        <f>SUM(M185:M218)</f>
        <v>0</v>
      </c>
      <c r="N184" s="170"/>
      <c r="O184" s="170">
        <f>SUM(O185:O218)</f>
        <v>0.05</v>
      </c>
      <c r="P184" s="170"/>
      <c r="Q184" s="170">
        <f>SUM(Q185:Q218)</f>
        <v>0.05</v>
      </c>
      <c r="R184" s="170"/>
      <c r="S184" s="170"/>
      <c r="T184" s="171"/>
      <c r="U184" s="165"/>
      <c r="V184" s="165">
        <f>SUM(V185:V218)</f>
        <v>21.03</v>
      </c>
      <c r="W184" s="165"/>
      <c r="X184" s="165"/>
      <c r="AG184" t="s">
        <v>126</v>
      </c>
    </row>
    <row r="185" spans="1:60" outlineLevel="1" x14ac:dyDescent="0.2">
      <c r="A185" s="180">
        <v>91</v>
      </c>
      <c r="B185" s="181" t="s">
        <v>409</v>
      </c>
      <c r="C185" s="192" t="s">
        <v>410</v>
      </c>
      <c r="D185" s="182" t="s">
        <v>150</v>
      </c>
      <c r="E185" s="183">
        <v>20</v>
      </c>
      <c r="F185" s="184"/>
      <c r="G185" s="185">
        <f>ROUND(E185*F185,2)</f>
        <v>0</v>
      </c>
      <c r="H185" s="184"/>
      <c r="I185" s="185">
        <f>ROUND(E185*H185,2)</f>
        <v>0</v>
      </c>
      <c r="J185" s="184"/>
      <c r="K185" s="185">
        <f>ROUND(E185*J185,2)</f>
        <v>0</v>
      </c>
      <c r="L185" s="185">
        <v>21</v>
      </c>
      <c r="M185" s="185">
        <f>G185*(1+L185/100)</f>
        <v>0</v>
      </c>
      <c r="N185" s="185">
        <v>4.0000000000000003E-5</v>
      </c>
      <c r="O185" s="185">
        <f>ROUND(E185*N185,2)</f>
        <v>0</v>
      </c>
      <c r="P185" s="185">
        <v>2.5400000000000002E-3</v>
      </c>
      <c r="Q185" s="185">
        <f>ROUND(E185*P185,2)</f>
        <v>0.05</v>
      </c>
      <c r="R185" s="185" t="s">
        <v>232</v>
      </c>
      <c r="S185" s="185" t="s">
        <v>131</v>
      </c>
      <c r="T185" s="186" t="s">
        <v>131</v>
      </c>
      <c r="U185" s="160">
        <v>8.3000000000000004E-2</v>
      </c>
      <c r="V185" s="160">
        <f>ROUND(E185*U185,2)</f>
        <v>1.66</v>
      </c>
      <c r="W185" s="160"/>
      <c r="X185" s="160" t="s">
        <v>132</v>
      </c>
      <c r="Y185" s="151"/>
      <c r="Z185" s="151"/>
      <c r="AA185" s="151"/>
      <c r="AB185" s="151"/>
      <c r="AC185" s="151"/>
      <c r="AD185" s="151"/>
      <c r="AE185" s="151"/>
      <c r="AF185" s="151"/>
      <c r="AG185" s="151" t="s">
        <v>133</v>
      </c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80">
        <v>92</v>
      </c>
      <c r="B186" s="181" t="s">
        <v>411</v>
      </c>
      <c r="C186" s="192" t="s">
        <v>412</v>
      </c>
      <c r="D186" s="182" t="s">
        <v>140</v>
      </c>
      <c r="E186" s="183">
        <v>2</v>
      </c>
      <c r="F186" s="184"/>
      <c r="G186" s="185">
        <f>ROUND(E186*F186,2)</f>
        <v>0</v>
      </c>
      <c r="H186" s="184"/>
      <c r="I186" s="185">
        <f>ROUND(E186*H186,2)</f>
        <v>0</v>
      </c>
      <c r="J186" s="184"/>
      <c r="K186" s="185">
        <f>ROUND(E186*J186,2)</f>
        <v>0</v>
      </c>
      <c r="L186" s="185">
        <v>21</v>
      </c>
      <c r="M186" s="185">
        <f>G186*(1+L186/100)</f>
        <v>0</v>
      </c>
      <c r="N186" s="185">
        <v>3.3E-4</v>
      </c>
      <c r="O186" s="185">
        <f>ROUND(E186*N186,2)</f>
        <v>0</v>
      </c>
      <c r="P186" s="185">
        <v>0</v>
      </c>
      <c r="Q186" s="185">
        <f>ROUND(E186*P186,2)</f>
        <v>0</v>
      </c>
      <c r="R186" s="185"/>
      <c r="S186" s="185" t="s">
        <v>171</v>
      </c>
      <c r="T186" s="186" t="s">
        <v>227</v>
      </c>
      <c r="U186" s="160">
        <v>0</v>
      </c>
      <c r="V186" s="160">
        <f>ROUND(E186*U186,2)</f>
        <v>0</v>
      </c>
      <c r="W186" s="160"/>
      <c r="X186" s="160" t="s">
        <v>159</v>
      </c>
      <c r="Y186" s="151"/>
      <c r="Z186" s="151"/>
      <c r="AA186" s="151"/>
      <c r="AB186" s="151"/>
      <c r="AC186" s="151"/>
      <c r="AD186" s="151"/>
      <c r="AE186" s="151"/>
      <c r="AF186" s="151"/>
      <c r="AG186" s="151" t="s">
        <v>160</v>
      </c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">
      <c r="A187" s="172">
        <v>93</v>
      </c>
      <c r="B187" s="173" t="s">
        <v>413</v>
      </c>
      <c r="C187" s="189" t="s">
        <v>414</v>
      </c>
      <c r="D187" s="174" t="s">
        <v>140</v>
      </c>
      <c r="E187" s="175">
        <v>2</v>
      </c>
      <c r="F187" s="176"/>
      <c r="G187" s="177">
        <f>ROUND(E187*F187,2)</f>
        <v>0</v>
      </c>
      <c r="H187" s="176"/>
      <c r="I187" s="177">
        <f>ROUND(E187*H187,2)</f>
        <v>0</v>
      </c>
      <c r="J187" s="176"/>
      <c r="K187" s="177">
        <f>ROUND(E187*J187,2)</f>
        <v>0</v>
      </c>
      <c r="L187" s="177">
        <v>21</v>
      </c>
      <c r="M187" s="177">
        <f>G187*(1+L187/100)</f>
        <v>0</v>
      </c>
      <c r="N187" s="177">
        <v>1.9000000000000001E-4</v>
      </c>
      <c r="O187" s="177">
        <f>ROUND(E187*N187,2)</f>
        <v>0</v>
      </c>
      <c r="P187" s="177">
        <v>0</v>
      </c>
      <c r="Q187" s="177">
        <f>ROUND(E187*P187,2)</f>
        <v>0</v>
      </c>
      <c r="R187" s="177"/>
      <c r="S187" s="177" t="s">
        <v>131</v>
      </c>
      <c r="T187" s="178" t="s">
        <v>131</v>
      </c>
      <c r="U187" s="160">
        <v>0.47299999999999998</v>
      </c>
      <c r="V187" s="160">
        <f>ROUND(E187*U187,2)</f>
        <v>0.95</v>
      </c>
      <c r="W187" s="160"/>
      <c r="X187" s="160" t="s">
        <v>132</v>
      </c>
      <c r="Y187" s="151"/>
      <c r="Z187" s="151"/>
      <c r="AA187" s="151"/>
      <c r="AB187" s="151"/>
      <c r="AC187" s="151"/>
      <c r="AD187" s="151"/>
      <c r="AE187" s="151"/>
      <c r="AF187" s="151"/>
      <c r="AG187" s="151" t="s">
        <v>133</v>
      </c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58"/>
      <c r="B188" s="159"/>
      <c r="C188" s="190" t="s">
        <v>415</v>
      </c>
      <c r="D188" s="161"/>
      <c r="E188" s="162">
        <v>2</v>
      </c>
      <c r="F188" s="160"/>
      <c r="G188" s="160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60"/>
      <c r="Y188" s="151"/>
      <c r="Z188" s="151"/>
      <c r="AA188" s="151"/>
      <c r="AB188" s="151"/>
      <c r="AC188" s="151"/>
      <c r="AD188" s="151"/>
      <c r="AE188" s="151"/>
      <c r="AF188" s="151"/>
      <c r="AG188" s="151" t="s">
        <v>137</v>
      </c>
      <c r="AH188" s="151">
        <v>5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ht="22.5" outlineLevel="1" x14ac:dyDescent="0.2">
      <c r="A189" s="172">
        <v>94</v>
      </c>
      <c r="B189" s="173" t="s">
        <v>416</v>
      </c>
      <c r="C189" s="189" t="s">
        <v>417</v>
      </c>
      <c r="D189" s="174" t="s">
        <v>150</v>
      </c>
      <c r="E189" s="175">
        <v>1</v>
      </c>
      <c r="F189" s="176"/>
      <c r="G189" s="177">
        <f>ROUND(E189*F189,2)</f>
        <v>0</v>
      </c>
      <c r="H189" s="176"/>
      <c r="I189" s="177">
        <f>ROUND(E189*H189,2)</f>
        <v>0</v>
      </c>
      <c r="J189" s="176"/>
      <c r="K189" s="177">
        <f>ROUND(E189*J189,2)</f>
        <v>0</v>
      </c>
      <c r="L189" s="177">
        <v>21</v>
      </c>
      <c r="M189" s="177">
        <f>G189*(1+L189/100)</f>
        <v>0</v>
      </c>
      <c r="N189" s="177">
        <v>7.9000000000000001E-4</v>
      </c>
      <c r="O189" s="177">
        <f>ROUND(E189*N189,2)</f>
        <v>0</v>
      </c>
      <c r="P189" s="177">
        <v>0</v>
      </c>
      <c r="Q189" s="177">
        <f>ROUND(E189*P189,2)</f>
        <v>0</v>
      </c>
      <c r="R189" s="177" t="s">
        <v>151</v>
      </c>
      <c r="S189" s="177" t="s">
        <v>131</v>
      </c>
      <c r="T189" s="178" t="s">
        <v>131</v>
      </c>
      <c r="U189" s="160">
        <v>0.26300000000000001</v>
      </c>
      <c r="V189" s="160">
        <f>ROUND(E189*U189,2)</f>
        <v>0.26</v>
      </c>
      <c r="W189" s="160"/>
      <c r="X189" s="160" t="s">
        <v>132</v>
      </c>
      <c r="Y189" s="151"/>
      <c r="Z189" s="151"/>
      <c r="AA189" s="151"/>
      <c r="AB189" s="151"/>
      <c r="AC189" s="151"/>
      <c r="AD189" s="151"/>
      <c r="AE189" s="151"/>
      <c r="AF189" s="151"/>
      <c r="AG189" s="151" t="s">
        <v>133</v>
      </c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">
      <c r="A190" s="158"/>
      <c r="B190" s="159"/>
      <c r="C190" s="251" t="s">
        <v>283</v>
      </c>
      <c r="D190" s="252"/>
      <c r="E190" s="252"/>
      <c r="F190" s="252"/>
      <c r="G190" s="252"/>
      <c r="H190" s="160"/>
      <c r="I190" s="160"/>
      <c r="J190" s="160"/>
      <c r="K190" s="160"/>
      <c r="L190" s="160"/>
      <c r="M190" s="160"/>
      <c r="N190" s="160"/>
      <c r="O190" s="160"/>
      <c r="P190" s="160"/>
      <c r="Q190" s="160"/>
      <c r="R190" s="160"/>
      <c r="S190" s="160"/>
      <c r="T190" s="160"/>
      <c r="U190" s="160"/>
      <c r="V190" s="160"/>
      <c r="W190" s="160"/>
      <c r="X190" s="160"/>
      <c r="Y190" s="151"/>
      <c r="Z190" s="151"/>
      <c r="AA190" s="151"/>
      <c r="AB190" s="151"/>
      <c r="AC190" s="151"/>
      <c r="AD190" s="151"/>
      <c r="AE190" s="151"/>
      <c r="AF190" s="151"/>
      <c r="AG190" s="151" t="s">
        <v>135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ht="22.5" outlineLevel="1" x14ac:dyDescent="0.2">
      <c r="A191" s="172">
        <v>95</v>
      </c>
      <c r="B191" s="173" t="s">
        <v>418</v>
      </c>
      <c r="C191" s="189" t="s">
        <v>419</v>
      </c>
      <c r="D191" s="174" t="s">
        <v>150</v>
      </c>
      <c r="E191" s="175">
        <v>7</v>
      </c>
      <c r="F191" s="176"/>
      <c r="G191" s="177">
        <f>ROUND(E191*F191,2)</f>
        <v>0</v>
      </c>
      <c r="H191" s="176"/>
      <c r="I191" s="177">
        <f>ROUND(E191*H191,2)</f>
        <v>0</v>
      </c>
      <c r="J191" s="176"/>
      <c r="K191" s="177">
        <f>ROUND(E191*J191,2)</f>
        <v>0</v>
      </c>
      <c r="L191" s="177">
        <v>21</v>
      </c>
      <c r="M191" s="177">
        <f>G191*(1+L191/100)</f>
        <v>0</v>
      </c>
      <c r="N191" s="177">
        <v>1.07E-3</v>
      </c>
      <c r="O191" s="177">
        <f>ROUND(E191*N191,2)</f>
        <v>0.01</v>
      </c>
      <c r="P191" s="177">
        <v>0</v>
      </c>
      <c r="Q191" s="177">
        <f>ROUND(E191*P191,2)</f>
        <v>0</v>
      </c>
      <c r="R191" s="177" t="s">
        <v>151</v>
      </c>
      <c r="S191" s="177" t="s">
        <v>131</v>
      </c>
      <c r="T191" s="178" t="s">
        <v>131</v>
      </c>
      <c r="U191" s="160">
        <v>0.27400000000000002</v>
      </c>
      <c r="V191" s="160">
        <f>ROUND(E191*U191,2)</f>
        <v>1.92</v>
      </c>
      <c r="W191" s="160"/>
      <c r="X191" s="160" t="s">
        <v>132</v>
      </c>
      <c r="Y191" s="151"/>
      <c r="Z191" s="151"/>
      <c r="AA191" s="151"/>
      <c r="AB191" s="151"/>
      <c r="AC191" s="151"/>
      <c r="AD191" s="151"/>
      <c r="AE191" s="151"/>
      <c r="AF191" s="151"/>
      <c r="AG191" s="151" t="s">
        <v>133</v>
      </c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58"/>
      <c r="B192" s="159"/>
      <c r="C192" s="251" t="s">
        <v>283</v>
      </c>
      <c r="D192" s="252"/>
      <c r="E192" s="252"/>
      <c r="F192" s="252"/>
      <c r="G192" s="252"/>
      <c r="H192" s="160"/>
      <c r="I192" s="160"/>
      <c r="J192" s="160"/>
      <c r="K192" s="160"/>
      <c r="L192" s="160"/>
      <c r="M192" s="160"/>
      <c r="N192" s="160"/>
      <c r="O192" s="160"/>
      <c r="P192" s="160"/>
      <c r="Q192" s="160"/>
      <c r="R192" s="160"/>
      <c r="S192" s="160"/>
      <c r="T192" s="160"/>
      <c r="U192" s="160"/>
      <c r="V192" s="160"/>
      <c r="W192" s="160"/>
      <c r="X192" s="160"/>
      <c r="Y192" s="151"/>
      <c r="Z192" s="151"/>
      <c r="AA192" s="151"/>
      <c r="AB192" s="151"/>
      <c r="AC192" s="151"/>
      <c r="AD192" s="151"/>
      <c r="AE192" s="151"/>
      <c r="AF192" s="151"/>
      <c r="AG192" s="151" t="s">
        <v>135</v>
      </c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ht="22.5" outlineLevel="1" x14ac:dyDescent="0.2">
      <c r="A193" s="172">
        <v>96</v>
      </c>
      <c r="B193" s="173" t="s">
        <v>420</v>
      </c>
      <c r="C193" s="189" t="s">
        <v>421</v>
      </c>
      <c r="D193" s="174" t="s">
        <v>150</v>
      </c>
      <c r="E193" s="175">
        <v>10</v>
      </c>
      <c r="F193" s="176"/>
      <c r="G193" s="177">
        <f>ROUND(E193*F193,2)</f>
        <v>0</v>
      </c>
      <c r="H193" s="176"/>
      <c r="I193" s="177">
        <f>ROUND(E193*H193,2)</f>
        <v>0</v>
      </c>
      <c r="J193" s="176"/>
      <c r="K193" s="177">
        <f>ROUND(E193*J193,2)</f>
        <v>0</v>
      </c>
      <c r="L193" s="177">
        <v>21</v>
      </c>
      <c r="M193" s="177">
        <f>G193*(1+L193/100)</f>
        <v>0</v>
      </c>
      <c r="N193" s="177">
        <v>1.33E-3</v>
      </c>
      <c r="O193" s="177">
        <f>ROUND(E193*N193,2)</f>
        <v>0.01</v>
      </c>
      <c r="P193" s="177">
        <v>0</v>
      </c>
      <c r="Q193" s="177">
        <f>ROUND(E193*P193,2)</f>
        <v>0</v>
      </c>
      <c r="R193" s="177" t="s">
        <v>151</v>
      </c>
      <c r="S193" s="177" t="s">
        <v>131</v>
      </c>
      <c r="T193" s="178" t="s">
        <v>131</v>
      </c>
      <c r="U193" s="160">
        <v>0.28499999999999998</v>
      </c>
      <c r="V193" s="160">
        <f>ROUND(E193*U193,2)</f>
        <v>2.85</v>
      </c>
      <c r="W193" s="160"/>
      <c r="X193" s="160" t="s">
        <v>132</v>
      </c>
      <c r="Y193" s="151"/>
      <c r="Z193" s="151"/>
      <c r="AA193" s="151"/>
      <c r="AB193" s="151"/>
      <c r="AC193" s="151"/>
      <c r="AD193" s="151"/>
      <c r="AE193" s="151"/>
      <c r="AF193" s="151"/>
      <c r="AG193" s="151" t="s">
        <v>133</v>
      </c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58"/>
      <c r="B194" s="159"/>
      <c r="C194" s="251" t="s">
        <v>283</v>
      </c>
      <c r="D194" s="252"/>
      <c r="E194" s="252"/>
      <c r="F194" s="252"/>
      <c r="G194" s="252"/>
      <c r="H194" s="160"/>
      <c r="I194" s="160"/>
      <c r="J194" s="160"/>
      <c r="K194" s="160"/>
      <c r="L194" s="160"/>
      <c r="M194" s="160"/>
      <c r="N194" s="160"/>
      <c r="O194" s="160"/>
      <c r="P194" s="160"/>
      <c r="Q194" s="160"/>
      <c r="R194" s="160"/>
      <c r="S194" s="160"/>
      <c r="T194" s="160"/>
      <c r="U194" s="160"/>
      <c r="V194" s="160"/>
      <c r="W194" s="160"/>
      <c r="X194" s="160"/>
      <c r="Y194" s="151"/>
      <c r="Z194" s="151"/>
      <c r="AA194" s="151"/>
      <c r="AB194" s="151"/>
      <c r="AC194" s="151"/>
      <c r="AD194" s="151"/>
      <c r="AE194" s="151"/>
      <c r="AF194" s="151"/>
      <c r="AG194" s="151" t="s">
        <v>135</v>
      </c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ht="22.5" outlineLevel="1" x14ac:dyDescent="0.2">
      <c r="A195" s="172">
        <v>97</v>
      </c>
      <c r="B195" s="173" t="s">
        <v>422</v>
      </c>
      <c r="C195" s="189" t="s">
        <v>423</v>
      </c>
      <c r="D195" s="174" t="s">
        <v>150</v>
      </c>
      <c r="E195" s="175">
        <v>12</v>
      </c>
      <c r="F195" s="176"/>
      <c r="G195" s="177">
        <f>ROUND(E195*F195,2)</f>
        <v>0</v>
      </c>
      <c r="H195" s="176"/>
      <c r="I195" s="177">
        <f>ROUND(E195*H195,2)</f>
        <v>0</v>
      </c>
      <c r="J195" s="176"/>
      <c r="K195" s="177">
        <f>ROUND(E195*J195,2)</f>
        <v>0</v>
      </c>
      <c r="L195" s="177">
        <v>21</v>
      </c>
      <c r="M195" s="177">
        <f>G195*(1+L195/100)</f>
        <v>0</v>
      </c>
      <c r="N195" s="177">
        <v>1.9400000000000001E-3</v>
      </c>
      <c r="O195" s="177">
        <f>ROUND(E195*N195,2)</f>
        <v>0.02</v>
      </c>
      <c r="P195" s="177">
        <v>0</v>
      </c>
      <c r="Q195" s="177">
        <f>ROUND(E195*P195,2)</f>
        <v>0</v>
      </c>
      <c r="R195" s="177" t="s">
        <v>151</v>
      </c>
      <c r="S195" s="177" t="s">
        <v>131</v>
      </c>
      <c r="T195" s="178" t="s">
        <v>131</v>
      </c>
      <c r="U195" s="160">
        <v>0.33200000000000002</v>
      </c>
      <c r="V195" s="160">
        <f>ROUND(E195*U195,2)</f>
        <v>3.98</v>
      </c>
      <c r="W195" s="160"/>
      <c r="X195" s="160" t="s">
        <v>132</v>
      </c>
      <c r="Y195" s="151"/>
      <c r="Z195" s="151"/>
      <c r="AA195" s="151"/>
      <c r="AB195" s="151"/>
      <c r="AC195" s="151"/>
      <c r="AD195" s="151"/>
      <c r="AE195" s="151"/>
      <c r="AF195" s="151"/>
      <c r="AG195" s="151" t="s">
        <v>133</v>
      </c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58"/>
      <c r="B196" s="159"/>
      <c r="C196" s="251" t="s">
        <v>283</v>
      </c>
      <c r="D196" s="252"/>
      <c r="E196" s="252"/>
      <c r="F196" s="252"/>
      <c r="G196" s="252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0"/>
      <c r="V196" s="160"/>
      <c r="W196" s="160"/>
      <c r="X196" s="160"/>
      <c r="Y196" s="151"/>
      <c r="Z196" s="151"/>
      <c r="AA196" s="151"/>
      <c r="AB196" s="151"/>
      <c r="AC196" s="151"/>
      <c r="AD196" s="151"/>
      <c r="AE196" s="151"/>
      <c r="AF196" s="151"/>
      <c r="AG196" s="151" t="s">
        <v>135</v>
      </c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ht="22.5" outlineLevel="1" x14ac:dyDescent="0.2">
      <c r="A197" s="172">
        <v>98</v>
      </c>
      <c r="B197" s="173" t="s">
        <v>424</v>
      </c>
      <c r="C197" s="189" t="s">
        <v>425</v>
      </c>
      <c r="D197" s="174" t="s">
        <v>150</v>
      </c>
      <c r="E197" s="175">
        <v>4</v>
      </c>
      <c r="F197" s="176"/>
      <c r="G197" s="177">
        <f>ROUND(E197*F197,2)</f>
        <v>0</v>
      </c>
      <c r="H197" s="176"/>
      <c r="I197" s="177">
        <f>ROUND(E197*H197,2)</f>
        <v>0</v>
      </c>
      <c r="J197" s="176"/>
      <c r="K197" s="177">
        <f>ROUND(E197*J197,2)</f>
        <v>0</v>
      </c>
      <c r="L197" s="177">
        <v>21</v>
      </c>
      <c r="M197" s="177">
        <f>G197*(1+L197/100)</f>
        <v>0</v>
      </c>
      <c r="N197" s="177">
        <v>2.47E-3</v>
      </c>
      <c r="O197" s="177">
        <f>ROUND(E197*N197,2)</f>
        <v>0.01</v>
      </c>
      <c r="P197" s="177">
        <v>0</v>
      </c>
      <c r="Q197" s="177">
        <f>ROUND(E197*P197,2)</f>
        <v>0</v>
      </c>
      <c r="R197" s="177" t="s">
        <v>151</v>
      </c>
      <c r="S197" s="177" t="s">
        <v>131</v>
      </c>
      <c r="T197" s="178" t="s">
        <v>131</v>
      </c>
      <c r="U197" s="160">
        <v>0.34799999999999998</v>
      </c>
      <c r="V197" s="160">
        <f>ROUND(E197*U197,2)</f>
        <v>1.39</v>
      </c>
      <c r="W197" s="160"/>
      <c r="X197" s="160" t="s">
        <v>132</v>
      </c>
      <c r="Y197" s="151"/>
      <c r="Z197" s="151"/>
      <c r="AA197" s="151"/>
      <c r="AB197" s="151"/>
      <c r="AC197" s="151"/>
      <c r="AD197" s="151"/>
      <c r="AE197" s="151"/>
      <c r="AF197" s="151"/>
      <c r="AG197" s="151" t="s">
        <v>133</v>
      </c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">
      <c r="A198" s="158"/>
      <c r="B198" s="159"/>
      <c r="C198" s="251" t="s">
        <v>283</v>
      </c>
      <c r="D198" s="252"/>
      <c r="E198" s="252"/>
      <c r="F198" s="252"/>
      <c r="G198" s="252"/>
      <c r="H198" s="160"/>
      <c r="I198" s="160"/>
      <c r="J198" s="160"/>
      <c r="K198" s="160"/>
      <c r="L198" s="160"/>
      <c r="M198" s="160"/>
      <c r="N198" s="160"/>
      <c r="O198" s="160"/>
      <c r="P198" s="160"/>
      <c r="Q198" s="160"/>
      <c r="R198" s="160"/>
      <c r="S198" s="160"/>
      <c r="T198" s="160"/>
      <c r="U198" s="160"/>
      <c r="V198" s="160"/>
      <c r="W198" s="160"/>
      <c r="X198" s="160"/>
      <c r="Y198" s="151"/>
      <c r="Z198" s="151"/>
      <c r="AA198" s="151"/>
      <c r="AB198" s="151"/>
      <c r="AC198" s="151"/>
      <c r="AD198" s="151"/>
      <c r="AE198" s="151"/>
      <c r="AF198" s="151"/>
      <c r="AG198" s="151" t="s">
        <v>135</v>
      </c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">
      <c r="A199" s="172">
        <v>99</v>
      </c>
      <c r="B199" s="173" t="s">
        <v>325</v>
      </c>
      <c r="C199" s="189" t="s">
        <v>326</v>
      </c>
      <c r="D199" s="174" t="s">
        <v>150</v>
      </c>
      <c r="E199" s="175">
        <v>18</v>
      </c>
      <c r="F199" s="176"/>
      <c r="G199" s="177">
        <f>ROUND(E199*F199,2)</f>
        <v>0</v>
      </c>
      <c r="H199" s="176"/>
      <c r="I199" s="177">
        <f>ROUND(E199*H199,2)</f>
        <v>0</v>
      </c>
      <c r="J199" s="176"/>
      <c r="K199" s="177">
        <f>ROUND(E199*J199,2)</f>
        <v>0</v>
      </c>
      <c r="L199" s="177">
        <v>21</v>
      </c>
      <c r="M199" s="177">
        <f>G199*(1+L199/100)</f>
        <v>0</v>
      </c>
      <c r="N199" s="177">
        <v>0</v>
      </c>
      <c r="O199" s="177">
        <f>ROUND(E199*N199,2)</f>
        <v>0</v>
      </c>
      <c r="P199" s="177">
        <v>0</v>
      </c>
      <c r="Q199" s="177">
        <f>ROUND(E199*P199,2)</f>
        <v>0</v>
      </c>
      <c r="R199" s="177"/>
      <c r="S199" s="177" t="s">
        <v>131</v>
      </c>
      <c r="T199" s="178" t="s">
        <v>131</v>
      </c>
      <c r="U199" s="160">
        <v>0</v>
      </c>
      <c r="V199" s="160">
        <f>ROUND(E199*U199,2)</f>
        <v>0</v>
      </c>
      <c r="W199" s="160"/>
      <c r="X199" s="160" t="s">
        <v>132</v>
      </c>
      <c r="Y199" s="151"/>
      <c r="Z199" s="151"/>
      <c r="AA199" s="151"/>
      <c r="AB199" s="151"/>
      <c r="AC199" s="151"/>
      <c r="AD199" s="151"/>
      <c r="AE199" s="151"/>
      <c r="AF199" s="151"/>
      <c r="AG199" s="151" t="s">
        <v>133</v>
      </c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58"/>
      <c r="B200" s="159"/>
      <c r="C200" s="190" t="s">
        <v>426</v>
      </c>
      <c r="D200" s="161"/>
      <c r="E200" s="162">
        <v>1</v>
      </c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60"/>
      <c r="Y200" s="151"/>
      <c r="Z200" s="151"/>
      <c r="AA200" s="151"/>
      <c r="AB200" s="151"/>
      <c r="AC200" s="151"/>
      <c r="AD200" s="151"/>
      <c r="AE200" s="151"/>
      <c r="AF200" s="151"/>
      <c r="AG200" s="151" t="s">
        <v>137</v>
      </c>
      <c r="AH200" s="151">
        <v>5</v>
      </c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">
      <c r="A201" s="158"/>
      <c r="B201" s="159"/>
      <c r="C201" s="190" t="s">
        <v>427</v>
      </c>
      <c r="D201" s="161"/>
      <c r="E201" s="162">
        <v>7</v>
      </c>
      <c r="F201" s="160"/>
      <c r="G201" s="160"/>
      <c r="H201" s="160"/>
      <c r="I201" s="160"/>
      <c r="J201" s="160"/>
      <c r="K201" s="160"/>
      <c r="L201" s="160"/>
      <c r="M201" s="160"/>
      <c r="N201" s="160"/>
      <c r="O201" s="160"/>
      <c r="P201" s="160"/>
      <c r="Q201" s="160"/>
      <c r="R201" s="160"/>
      <c r="S201" s="160"/>
      <c r="T201" s="160"/>
      <c r="U201" s="160"/>
      <c r="V201" s="160"/>
      <c r="W201" s="160"/>
      <c r="X201" s="160"/>
      <c r="Y201" s="151"/>
      <c r="Z201" s="151"/>
      <c r="AA201" s="151"/>
      <c r="AB201" s="151"/>
      <c r="AC201" s="151"/>
      <c r="AD201" s="151"/>
      <c r="AE201" s="151"/>
      <c r="AF201" s="151"/>
      <c r="AG201" s="151" t="s">
        <v>137</v>
      </c>
      <c r="AH201" s="151">
        <v>5</v>
      </c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">
      <c r="A202" s="158"/>
      <c r="B202" s="159"/>
      <c r="C202" s="190" t="s">
        <v>161</v>
      </c>
      <c r="D202" s="161"/>
      <c r="E202" s="162">
        <v>10</v>
      </c>
      <c r="F202" s="160"/>
      <c r="G202" s="160"/>
      <c r="H202" s="160"/>
      <c r="I202" s="160"/>
      <c r="J202" s="160"/>
      <c r="K202" s="160"/>
      <c r="L202" s="160"/>
      <c r="M202" s="160"/>
      <c r="N202" s="160"/>
      <c r="O202" s="160"/>
      <c r="P202" s="160"/>
      <c r="Q202" s="160"/>
      <c r="R202" s="160"/>
      <c r="S202" s="160"/>
      <c r="T202" s="160"/>
      <c r="U202" s="160"/>
      <c r="V202" s="160"/>
      <c r="W202" s="160"/>
      <c r="X202" s="160"/>
      <c r="Y202" s="151"/>
      <c r="Z202" s="151"/>
      <c r="AA202" s="151"/>
      <c r="AB202" s="151"/>
      <c r="AC202" s="151"/>
      <c r="AD202" s="151"/>
      <c r="AE202" s="151"/>
      <c r="AF202" s="151"/>
      <c r="AG202" s="151" t="s">
        <v>137</v>
      </c>
      <c r="AH202" s="151">
        <v>5</v>
      </c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72">
        <v>100</v>
      </c>
      <c r="B203" s="173" t="s">
        <v>428</v>
      </c>
      <c r="C203" s="189" t="s">
        <v>429</v>
      </c>
      <c r="D203" s="174" t="s">
        <v>150</v>
      </c>
      <c r="E203" s="175">
        <v>12</v>
      </c>
      <c r="F203" s="176"/>
      <c r="G203" s="177">
        <f>ROUND(E203*F203,2)</f>
        <v>0</v>
      </c>
      <c r="H203" s="176"/>
      <c r="I203" s="177">
        <f>ROUND(E203*H203,2)</f>
        <v>0</v>
      </c>
      <c r="J203" s="176"/>
      <c r="K203" s="177">
        <f>ROUND(E203*J203,2)</f>
        <v>0</v>
      </c>
      <c r="L203" s="177">
        <v>21</v>
      </c>
      <c r="M203" s="177">
        <f>G203*(1+L203/100)</f>
        <v>0</v>
      </c>
      <c r="N203" s="177">
        <v>0</v>
      </c>
      <c r="O203" s="177">
        <f>ROUND(E203*N203,2)</f>
        <v>0</v>
      </c>
      <c r="P203" s="177">
        <v>0</v>
      </c>
      <c r="Q203" s="177">
        <f>ROUND(E203*P203,2)</f>
        <v>0</v>
      </c>
      <c r="R203" s="177"/>
      <c r="S203" s="177" t="s">
        <v>131</v>
      </c>
      <c r="T203" s="178" t="s">
        <v>131</v>
      </c>
      <c r="U203" s="160">
        <v>0</v>
      </c>
      <c r="V203" s="160">
        <f>ROUND(E203*U203,2)</f>
        <v>0</v>
      </c>
      <c r="W203" s="160"/>
      <c r="X203" s="160" t="s">
        <v>132</v>
      </c>
      <c r="Y203" s="151"/>
      <c r="Z203" s="151"/>
      <c r="AA203" s="151"/>
      <c r="AB203" s="151"/>
      <c r="AC203" s="151"/>
      <c r="AD203" s="151"/>
      <c r="AE203" s="151"/>
      <c r="AF203" s="151"/>
      <c r="AG203" s="151" t="s">
        <v>133</v>
      </c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">
      <c r="A204" s="158"/>
      <c r="B204" s="159"/>
      <c r="C204" s="190" t="s">
        <v>165</v>
      </c>
      <c r="D204" s="161"/>
      <c r="E204" s="162">
        <v>12</v>
      </c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0"/>
      <c r="V204" s="160"/>
      <c r="W204" s="160"/>
      <c r="X204" s="160"/>
      <c r="Y204" s="151"/>
      <c r="Z204" s="151"/>
      <c r="AA204" s="151"/>
      <c r="AB204" s="151"/>
      <c r="AC204" s="151"/>
      <c r="AD204" s="151"/>
      <c r="AE204" s="151"/>
      <c r="AF204" s="151"/>
      <c r="AG204" s="151" t="s">
        <v>137</v>
      </c>
      <c r="AH204" s="151">
        <v>5</v>
      </c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72">
        <v>101</v>
      </c>
      <c r="B205" s="173" t="s">
        <v>430</v>
      </c>
      <c r="C205" s="189" t="s">
        <v>431</v>
      </c>
      <c r="D205" s="174" t="s">
        <v>150</v>
      </c>
      <c r="E205" s="175">
        <v>4</v>
      </c>
      <c r="F205" s="176"/>
      <c r="G205" s="177">
        <f>ROUND(E205*F205,2)</f>
        <v>0</v>
      </c>
      <c r="H205" s="176"/>
      <c r="I205" s="177">
        <f>ROUND(E205*H205,2)</f>
        <v>0</v>
      </c>
      <c r="J205" s="176"/>
      <c r="K205" s="177">
        <f>ROUND(E205*J205,2)</f>
        <v>0</v>
      </c>
      <c r="L205" s="177">
        <v>21</v>
      </c>
      <c r="M205" s="177">
        <f>G205*(1+L205/100)</f>
        <v>0</v>
      </c>
      <c r="N205" s="177">
        <v>0</v>
      </c>
      <c r="O205" s="177">
        <f>ROUND(E205*N205,2)</f>
        <v>0</v>
      </c>
      <c r="P205" s="177">
        <v>0</v>
      </c>
      <c r="Q205" s="177">
        <f>ROUND(E205*P205,2)</f>
        <v>0</v>
      </c>
      <c r="R205" s="177"/>
      <c r="S205" s="177" t="s">
        <v>131</v>
      </c>
      <c r="T205" s="178" t="s">
        <v>131</v>
      </c>
      <c r="U205" s="160">
        <v>0</v>
      </c>
      <c r="V205" s="160">
        <f>ROUND(E205*U205,2)</f>
        <v>0</v>
      </c>
      <c r="W205" s="160"/>
      <c r="X205" s="160" t="s">
        <v>132</v>
      </c>
      <c r="Y205" s="151"/>
      <c r="Z205" s="151"/>
      <c r="AA205" s="151"/>
      <c r="AB205" s="151"/>
      <c r="AC205" s="151"/>
      <c r="AD205" s="151"/>
      <c r="AE205" s="151"/>
      <c r="AF205" s="151"/>
      <c r="AG205" s="151" t="s">
        <v>133</v>
      </c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58"/>
      <c r="B206" s="159"/>
      <c r="C206" s="190" t="s">
        <v>168</v>
      </c>
      <c r="D206" s="161"/>
      <c r="E206" s="162">
        <v>4</v>
      </c>
      <c r="F206" s="160"/>
      <c r="G206" s="160"/>
      <c r="H206" s="160"/>
      <c r="I206" s="160"/>
      <c r="J206" s="160"/>
      <c r="K206" s="160"/>
      <c r="L206" s="160"/>
      <c r="M206" s="160"/>
      <c r="N206" s="160"/>
      <c r="O206" s="160"/>
      <c r="P206" s="160"/>
      <c r="Q206" s="160"/>
      <c r="R206" s="160"/>
      <c r="S206" s="160"/>
      <c r="T206" s="160"/>
      <c r="U206" s="160"/>
      <c r="V206" s="160"/>
      <c r="W206" s="160"/>
      <c r="X206" s="160"/>
      <c r="Y206" s="151"/>
      <c r="Z206" s="151"/>
      <c r="AA206" s="151"/>
      <c r="AB206" s="151"/>
      <c r="AC206" s="151"/>
      <c r="AD206" s="151"/>
      <c r="AE206" s="151"/>
      <c r="AF206" s="151"/>
      <c r="AG206" s="151" t="s">
        <v>137</v>
      </c>
      <c r="AH206" s="151">
        <v>5</v>
      </c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80">
        <v>102</v>
      </c>
      <c r="B207" s="181" t="s">
        <v>328</v>
      </c>
      <c r="C207" s="192" t="s">
        <v>329</v>
      </c>
      <c r="D207" s="182" t="s">
        <v>330</v>
      </c>
      <c r="E207" s="183">
        <v>1</v>
      </c>
      <c r="F207" s="184"/>
      <c r="G207" s="185">
        <f>ROUND(E207*F207,2)</f>
        <v>0</v>
      </c>
      <c r="H207" s="184"/>
      <c r="I207" s="185">
        <f>ROUND(E207*H207,2)</f>
        <v>0</v>
      </c>
      <c r="J207" s="184"/>
      <c r="K207" s="185">
        <f>ROUND(E207*J207,2)</f>
        <v>0</v>
      </c>
      <c r="L207" s="185">
        <v>21</v>
      </c>
      <c r="M207" s="185">
        <f>G207*(1+L207/100)</f>
        <v>0</v>
      </c>
      <c r="N207" s="185">
        <v>0</v>
      </c>
      <c r="O207" s="185">
        <f>ROUND(E207*N207,2)</f>
        <v>0</v>
      </c>
      <c r="P207" s="185">
        <v>0</v>
      </c>
      <c r="Q207" s="185">
        <f>ROUND(E207*P207,2)</f>
        <v>0</v>
      </c>
      <c r="R207" s="185"/>
      <c r="S207" s="185" t="s">
        <v>131</v>
      </c>
      <c r="T207" s="186" t="s">
        <v>131</v>
      </c>
      <c r="U207" s="160">
        <v>5.99</v>
      </c>
      <c r="V207" s="160">
        <f>ROUND(E207*U207,2)</f>
        <v>5.99</v>
      </c>
      <c r="W207" s="160"/>
      <c r="X207" s="160" t="s">
        <v>132</v>
      </c>
      <c r="Y207" s="151"/>
      <c r="Z207" s="151"/>
      <c r="AA207" s="151"/>
      <c r="AB207" s="151"/>
      <c r="AC207" s="151"/>
      <c r="AD207" s="151"/>
      <c r="AE207" s="151"/>
      <c r="AF207" s="151"/>
      <c r="AG207" s="151" t="s">
        <v>133</v>
      </c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72">
        <v>103</v>
      </c>
      <c r="B208" s="173" t="s">
        <v>432</v>
      </c>
      <c r="C208" s="189" t="s">
        <v>433</v>
      </c>
      <c r="D208" s="174" t="s">
        <v>150</v>
      </c>
      <c r="E208" s="175">
        <v>30</v>
      </c>
      <c r="F208" s="176"/>
      <c r="G208" s="177">
        <f>ROUND(E208*F208,2)</f>
        <v>0</v>
      </c>
      <c r="H208" s="176"/>
      <c r="I208" s="177">
        <f>ROUND(E208*H208,2)</f>
        <v>0</v>
      </c>
      <c r="J208" s="176"/>
      <c r="K208" s="177">
        <f>ROUND(E208*J208,2)</f>
        <v>0</v>
      </c>
      <c r="L208" s="177">
        <v>21</v>
      </c>
      <c r="M208" s="177">
        <f>G208*(1+L208/100)</f>
        <v>0</v>
      </c>
      <c r="N208" s="177">
        <v>0</v>
      </c>
      <c r="O208" s="177">
        <f>ROUND(E208*N208,2)</f>
        <v>0</v>
      </c>
      <c r="P208" s="177">
        <v>0</v>
      </c>
      <c r="Q208" s="177">
        <f>ROUND(E208*P208,2)</f>
        <v>0</v>
      </c>
      <c r="R208" s="177"/>
      <c r="S208" s="177" t="s">
        <v>131</v>
      </c>
      <c r="T208" s="178" t="s">
        <v>131</v>
      </c>
      <c r="U208" s="160">
        <v>1.9E-2</v>
      </c>
      <c r="V208" s="160">
        <f>ROUND(E208*U208,2)</f>
        <v>0.56999999999999995</v>
      </c>
      <c r="W208" s="160"/>
      <c r="X208" s="160" t="s">
        <v>132</v>
      </c>
      <c r="Y208" s="151"/>
      <c r="Z208" s="151"/>
      <c r="AA208" s="151"/>
      <c r="AB208" s="151"/>
      <c r="AC208" s="151"/>
      <c r="AD208" s="151"/>
      <c r="AE208" s="151"/>
      <c r="AF208" s="151"/>
      <c r="AG208" s="151" t="s">
        <v>133</v>
      </c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58"/>
      <c r="B209" s="159"/>
      <c r="C209" s="249" t="s">
        <v>434</v>
      </c>
      <c r="D209" s="250"/>
      <c r="E209" s="250"/>
      <c r="F209" s="250"/>
      <c r="G209" s="250"/>
      <c r="H209" s="160"/>
      <c r="I209" s="160"/>
      <c r="J209" s="160"/>
      <c r="K209" s="160"/>
      <c r="L209" s="160"/>
      <c r="M209" s="160"/>
      <c r="N209" s="160"/>
      <c r="O209" s="160"/>
      <c r="P209" s="160"/>
      <c r="Q209" s="160"/>
      <c r="R209" s="160"/>
      <c r="S209" s="160"/>
      <c r="T209" s="160"/>
      <c r="U209" s="160"/>
      <c r="V209" s="160"/>
      <c r="W209" s="160"/>
      <c r="X209" s="160"/>
      <c r="Y209" s="151"/>
      <c r="Z209" s="151"/>
      <c r="AA209" s="151"/>
      <c r="AB209" s="151"/>
      <c r="AC209" s="151"/>
      <c r="AD209" s="151"/>
      <c r="AE209" s="151"/>
      <c r="AF209" s="151"/>
      <c r="AG209" s="151" t="s">
        <v>234</v>
      </c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">
      <c r="A210" s="158"/>
      <c r="B210" s="159"/>
      <c r="C210" s="190" t="s">
        <v>426</v>
      </c>
      <c r="D210" s="161"/>
      <c r="E210" s="162">
        <v>1</v>
      </c>
      <c r="F210" s="160"/>
      <c r="G210" s="160"/>
      <c r="H210" s="160"/>
      <c r="I210" s="160"/>
      <c r="J210" s="160"/>
      <c r="K210" s="160"/>
      <c r="L210" s="160"/>
      <c r="M210" s="160"/>
      <c r="N210" s="160"/>
      <c r="O210" s="160"/>
      <c r="P210" s="160"/>
      <c r="Q210" s="160"/>
      <c r="R210" s="160"/>
      <c r="S210" s="160"/>
      <c r="T210" s="160"/>
      <c r="U210" s="160"/>
      <c r="V210" s="160"/>
      <c r="W210" s="160"/>
      <c r="X210" s="160"/>
      <c r="Y210" s="151"/>
      <c r="Z210" s="151"/>
      <c r="AA210" s="151"/>
      <c r="AB210" s="151"/>
      <c r="AC210" s="151"/>
      <c r="AD210" s="151"/>
      <c r="AE210" s="151"/>
      <c r="AF210" s="151"/>
      <c r="AG210" s="151" t="s">
        <v>137</v>
      </c>
      <c r="AH210" s="151">
        <v>5</v>
      </c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58"/>
      <c r="B211" s="159"/>
      <c r="C211" s="190" t="s">
        <v>427</v>
      </c>
      <c r="D211" s="161"/>
      <c r="E211" s="162">
        <v>7</v>
      </c>
      <c r="F211" s="160"/>
      <c r="G211" s="160"/>
      <c r="H211" s="160"/>
      <c r="I211" s="160"/>
      <c r="J211" s="160"/>
      <c r="K211" s="160"/>
      <c r="L211" s="160"/>
      <c r="M211" s="160"/>
      <c r="N211" s="160"/>
      <c r="O211" s="160"/>
      <c r="P211" s="160"/>
      <c r="Q211" s="160"/>
      <c r="R211" s="160"/>
      <c r="S211" s="160"/>
      <c r="T211" s="160"/>
      <c r="U211" s="160"/>
      <c r="V211" s="160"/>
      <c r="W211" s="160"/>
      <c r="X211" s="160"/>
      <c r="Y211" s="151"/>
      <c r="Z211" s="151"/>
      <c r="AA211" s="151"/>
      <c r="AB211" s="151"/>
      <c r="AC211" s="151"/>
      <c r="AD211" s="151"/>
      <c r="AE211" s="151"/>
      <c r="AF211" s="151"/>
      <c r="AG211" s="151" t="s">
        <v>137</v>
      </c>
      <c r="AH211" s="151">
        <v>5</v>
      </c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">
      <c r="A212" s="158"/>
      <c r="B212" s="159"/>
      <c r="C212" s="190" t="s">
        <v>161</v>
      </c>
      <c r="D212" s="161"/>
      <c r="E212" s="162">
        <v>10</v>
      </c>
      <c r="F212" s="160"/>
      <c r="G212" s="160"/>
      <c r="H212" s="160"/>
      <c r="I212" s="160"/>
      <c r="J212" s="160"/>
      <c r="K212" s="160"/>
      <c r="L212" s="160"/>
      <c r="M212" s="160"/>
      <c r="N212" s="160"/>
      <c r="O212" s="160"/>
      <c r="P212" s="160"/>
      <c r="Q212" s="160"/>
      <c r="R212" s="160"/>
      <c r="S212" s="160"/>
      <c r="T212" s="160"/>
      <c r="U212" s="160"/>
      <c r="V212" s="160"/>
      <c r="W212" s="160"/>
      <c r="X212" s="160"/>
      <c r="Y212" s="151"/>
      <c r="Z212" s="151"/>
      <c r="AA212" s="151"/>
      <c r="AB212" s="151"/>
      <c r="AC212" s="151"/>
      <c r="AD212" s="151"/>
      <c r="AE212" s="151"/>
      <c r="AF212" s="151"/>
      <c r="AG212" s="151" t="s">
        <v>137</v>
      </c>
      <c r="AH212" s="151">
        <v>5</v>
      </c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58"/>
      <c r="B213" s="159"/>
      <c r="C213" s="190" t="s">
        <v>165</v>
      </c>
      <c r="D213" s="161"/>
      <c r="E213" s="162">
        <v>12</v>
      </c>
      <c r="F213" s="160"/>
      <c r="G213" s="160"/>
      <c r="H213" s="160"/>
      <c r="I213" s="160"/>
      <c r="J213" s="160"/>
      <c r="K213" s="160"/>
      <c r="L213" s="160"/>
      <c r="M213" s="160"/>
      <c r="N213" s="160"/>
      <c r="O213" s="160"/>
      <c r="P213" s="160"/>
      <c r="Q213" s="160"/>
      <c r="R213" s="160"/>
      <c r="S213" s="160"/>
      <c r="T213" s="160"/>
      <c r="U213" s="160"/>
      <c r="V213" s="160"/>
      <c r="W213" s="160"/>
      <c r="X213" s="160"/>
      <c r="Y213" s="151"/>
      <c r="Z213" s="151"/>
      <c r="AA213" s="151"/>
      <c r="AB213" s="151"/>
      <c r="AC213" s="151"/>
      <c r="AD213" s="151"/>
      <c r="AE213" s="151"/>
      <c r="AF213" s="151"/>
      <c r="AG213" s="151" t="s">
        <v>137</v>
      </c>
      <c r="AH213" s="151">
        <v>5</v>
      </c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">
      <c r="A214" s="172">
        <v>104</v>
      </c>
      <c r="B214" s="173" t="s">
        <v>435</v>
      </c>
      <c r="C214" s="189" t="s">
        <v>436</v>
      </c>
      <c r="D214" s="174" t="s">
        <v>150</v>
      </c>
      <c r="E214" s="175">
        <v>4</v>
      </c>
      <c r="F214" s="176"/>
      <c r="G214" s="177">
        <f>ROUND(E214*F214,2)</f>
        <v>0</v>
      </c>
      <c r="H214" s="176"/>
      <c r="I214" s="177">
        <f>ROUND(E214*H214,2)</f>
        <v>0</v>
      </c>
      <c r="J214" s="176"/>
      <c r="K214" s="177">
        <f>ROUND(E214*J214,2)</f>
        <v>0</v>
      </c>
      <c r="L214" s="177">
        <v>21</v>
      </c>
      <c r="M214" s="177">
        <f>G214*(1+L214/100)</f>
        <v>0</v>
      </c>
      <c r="N214" s="177">
        <v>0</v>
      </c>
      <c r="O214" s="177">
        <f>ROUND(E214*N214,2)</f>
        <v>0</v>
      </c>
      <c r="P214" s="177">
        <v>0</v>
      </c>
      <c r="Q214" s="177">
        <f>ROUND(E214*P214,2)</f>
        <v>0</v>
      </c>
      <c r="R214" s="177"/>
      <c r="S214" s="177" t="s">
        <v>131</v>
      </c>
      <c r="T214" s="178" t="s">
        <v>131</v>
      </c>
      <c r="U214" s="160">
        <v>4.1000000000000002E-2</v>
      </c>
      <c r="V214" s="160">
        <f>ROUND(E214*U214,2)</f>
        <v>0.16</v>
      </c>
      <c r="W214" s="160"/>
      <c r="X214" s="160" t="s">
        <v>132</v>
      </c>
      <c r="Y214" s="151"/>
      <c r="Z214" s="151"/>
      <c r="AA214" s="151"/>
      <c r="AB214" s="151"/>
      <c r="AC214" s="151"/>
      <c r="AD214" s="151"/>
      <c r="AE214" s="151"/>
      <c r="AF214" s="151"/>
      <c r="AG214" s="151" t="s">
        <v>133</v>
      </c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58"/>
      <c r="B215" s="159"/>
      <c r="C215" s="249" t="s">
        <v>434</v>
      </c>
      <c r="D215" s="250"/>
      <c r="E215" s="250"/>
      <c r="F215" s="250"/>
      <c r="G215" s="250"/>
      <c r="H215" s="160"/>
      <c r="I215" s="160"/>
      <c r="J215" s="160"/>
      <c r="K215" s="160"/>
      <c r="L215" s="160"/>
      <c r="M215" s="160"/>
      <c r="N215" s="160"/>
      <c r="O215" s="160"/>
      <c r="P215" s="160"/>
      <c r="Q215" s="160"/>
      <c r="R215" s="160"/>
      <c r="S215" s="160"/>
      <c r="T215" s="160"/>
      <c r="U215" s="160"/>
      <c r="V215" s="160"/>
      <c r="W215" s="160"/>
      <c r="X215" s="160"/>
      <c r="Y215" s="151"/>
      <c r="Z215" s="151"/>
      <c r="AA215" s="151"/>
      <c r="AB215" s="151"/>
      <c r="AC215" s="151"/>
      <c r="AD215" s="151"/>
      <c r="AE215" s="151"/>
      <c r="AF215" s="151"/>
      <c r="AG215" s="151" t="s">
        <v>234</v>
      </c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58"/>
      <c r="B216" s="159"/>
      <c r="C216" s="190" t="s">
        <v>437</v>
      </c>
      <c r="D216" s="161"/>
      <c r="E216" s="162">
        <v>4</v>
      </c>
      <c r="F216" s="160"/>
      <c r="G216" s="160"/>
      <c r="H216" s="160"/>
      <c r="I216" s="160"/>
      <c r="J216" s="160"/>
      <c r="K216" s="160"/>
      <c r="L216" s="160"/>
      <c r="M216" s="160"/>
      <c r="N216" s="160"/>
      <c r="O216" s="160"/>
      <c r="P216" s="160"/>
      <c r="Q216" s="160"/>
      <c r="R216" s="160"/>
      <c r="S216" s="160"/>
      <c r="T216" s="160"/>
      <c r="U216" s="160"/>
      <c r="V216" s="160"/>
      <c r="W216" s="160"/>
      <c r="X216" s="160"/>
      <c r="Y216" s="151"/>
      <c r="Z216" s="151"/>
      <c r="AA216" s="151"/>
      <c r="AB216" s="151"/>
      <c r="AC216" s="151"/>
      <c r="AD216" s="151"/>
      <c r="AE216" s="151"/>
      <c r="AF216" s="151"/>
      <c r="AG216" s="151" t="s">
        <v>137</v>
      </c>
      <c r="AH216" s="151">
        <v>5</v>
      </c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">
      <c r="A217" s="180">
        <v>105</v>
      </c>
      <c r="B217" s="181" t="s">
        <v>318</v>
      </c>
      <c r="C217" s="192" t="s">
        <v>319</v>
      </c>
      <c r="D217" s="182" t="s">
        <v>140</v>
      </c>
      <c r="E217" s="183">
        <v>10</v>
      </c>
      <c r="F217" s="184"/>
      <c r="G217" s="185">
        <f>ROUND(E217*F217,2)</f>
        <v>0</v>
      </c>
      <c r="H217" s="184"/>
      <c r="I217" s="185">
        <f>ROUND(E217*H217,2)</f>
        <v>0</v>
      </c>
      <c r="J217" s="184"/>
      <c r="K217" s="185">
        <f>ROUND(E217*J217,2)</f>
        <v>0</v>
      </c>
      <c r="L217" s="185">
        <v>21</v>
      </c>
      <c r="M217" s="185">
        <f>G217*(1+L217/100)</f>
        <v>0</v>
      </c>
      <c r="N217" s="185">
        <v>0</v>
      </c>
      <c r="O217" s="185">
        <f>ROUND(E217*N217,2)</f>
        <v>0</v>
      </c>
      <c r="P217" s="185">
        <v>0</v>
      </c>
      <c r="Q217" s="185">
        <f>ROUND(E217*P217,2)</f>
        <v>0</v>
      </c>
      <c r="R217" s="185" t="s">
        <v>320</v>
      </c>
      <c r="S217" s="185" t="s">
        <v>131</v>
      </c>
      <c r="T217" s="186" t="s">
        <v>131</v>
      </c>
      <c r="U217" s="160">
        <v>0.11</v>
      </c>
      <c r="V217" s="160">
        <f>ROUND(E217*U217,2)</f>
        <v>1.1000000000000001</v>
      </c>
      <c r="W217" s="160"/>
      <c r="X217" s="160" t="s">
        <v>132</v>
      </c>
      <c r="Y217" s="151"/>
      <c r="Z217" s="151"/>
      <c r="AA217" s="151"/>
      <c r="AB217" s="151"/>
      <c r="AC217" s="151"/>
      <c r="AD217" s="151"/>
      <c r="AE217" s="151"/>
      <c r="AF217" s="151"/>
      <c r="AG217" s="151" t="s">
        <v>133</v>
      </c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">
      <c r="A218" s="180">
        <v>106</v>
      </c>
      <c r="B218" s="181" t="s">
        <v>438</v>
      </c>
      <c r="C218" s="192" t="s">
        <v>439</v>
      </c>
      <c r="D218" s="182" t="s">
        <v>201</v>
      </c>
      <c r="E218" s="183">
        <v>5.6579999999999998E-2</v>
      </c>
      <c r="F218" s="184"/>
      <c r="G218" s="185">
        <f>ROUND(E218*F218,2)</f>
        <v>0</v>
      </c>
      <c r="H218" s="184"/>
      <c r="I218" s="185">
        <f>ROUND(E218*H218,2)</f>
        <v>0</v>
      </c>
      <c r="J218" s="184"/>
      <c r="K218" s="185">
        <f>ROUND(E218*J218,2)</f>
        <v>0</v>
      </c>
      <c r="L218" s="185">
        <v>21</v>
      </c>
      <c r="M218" s="185">
        <f>G218*(1+L218/100)</f>
        <v>0</v>
      </c>
      <c r="N218" s="185">
        <v>0</v>
      </c>
      <c r="O218" s="185">
        <f>ROUND(E218*N218,2)</f>
        <v>0</v>
      </c>
      <c r="P218" s="185">
        <v>0</v>
      </c>
      <c r="Q218" s="185">
        <f>ROUND(E218*P218,2)</f>
        <v>0</v>
      </c>
      <c r="R218" s="185" t="s">
        <v>232</v>
      </c>
      <c r="S218" s="185" t="s">
        <v>131</v>
      </c>
      <c r="T218" s="186" t="s">
        <v>131</v>
      </c>
      <c r="U218" s="160">
        <v>3.5630000000000002</v>
      </c>
      <c r="V218" s="160">
        <f>ROUND(E218*U218,2)</f>
        <v>0.2</v>
      </c>
      <c r="W218" s="160"/>
      <c r="X218" s="160" t="s">
        <v>203</v>
      </c>
      <c r="Y218" s="151"/>
      <c r="Z218" s="151"/>
      <c r="AA218" s="151"/>
      <c r="AB218" s="151"/>
      <c r="AC218" s="151"/>
      <c r="AD218" s="151"/>
      <c r="AE218" s="151"/>
      <c r="AF218" s="151"/>
      <c r="AG218" s="151" t="s">
        <v>204</v>
      </c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x14ac:dyDescent="0.2">
      <c r="A219" s="166" t="s">
        <v>125</v>
      </c>
      <c r="B219" s="167" t="s">
        <v>86</v>
      </c>
      <c r="C219" s="188" t="s">
        <v>87</v>
      </c>
      <c r="D219" s="168"/>
      <c r="E219" s="169"/>
      <c r="F219" s="170"/>
      <c r="G219" s="170">
        <f>SUMIF(AG220:AG270,"&lt;&gt;NOR",G220:G270)</f>
        <v>0</v>
      </c>
      <c r="H219" s="170"/>
      <c r="I219" s="170">
        <f>SUM(I220:I270)</f>
        <v>0</v>
      </c>
      <c r="J219" s="170"/>
      <c r="K219" s="170">
        <f>SUM(K220:K270)</f>
        <v>0</v>
      </c>
      <c r="L219" s="170"/>
      <c r="M219" s="170">
        <f>SUM(M220:M270)</f>
        <v>0</v>
      </c>
      <c r="N219" s="170"/>
      <c r="O219" s="170">
        <f>SUM(O220:O270)</f>
        <v>0.01</v>
      </c>
      <c r="P219" s="170"/>
      <c r="Q219" s="170">
        <f>SUM(Q220:Q270)</f>
        <v>0</v>
      </c>
      <c r="R219" s="170"/>
      <c r="S219" s="170"/>
      <c r="T219" s="171"/>
      <c r="U219" s="165"/>
      <c r="V219" s="165">
        <f>SUM(V220:V270)</f>
        <v>28.46</v>
      </c>
      <c r="W219" s="165"/>
      <c r="X219" s="165"/>
      <c r="AG219" t="s">
        <v>126</v>
      </c>
    </row>
    <row r="220" spans="1:60" outlineLevel="1" x14ac:dyDescent="0.2">
      <c r="A220" s="172">
        <v>107</v>
      </c>
      <c r="B220" s="173" t="s">
        <v>440</v>
      </c>
      <c r="C220" s="189" t="s">
        <v>441</v>
      </c>
      <c r="D220" s="174" t="s">
        <v>140</v>
      </c>
      <c r="E220" s="175">
        <v>1</v>
      </c>
      <c r="F220" s="176"/>
      <c r="G220" s="177">
        <f>ROUND(E220*F220,2)</f>
        <v>0</v>
      </c>
      <c r="H220" s="176"/>
      <c r="I220" s="177">
        <f>ROUND(E220*H220,2)</f>
        <v>0</v>
      </c>
      <c r="J220" s="176"/>
      <c r="K220" s="177">
        <f>ROUND(E220*J220,2)</f>
        <v>0</v>
      </c>
      <c r="L220" s="177">
        <v>21</v>
      </c>
      <c r="M220" s="177">
        <f>G220*(1+L220/100)</f>
        <v>0</v>
      </c>
      <c r="N220" s="177">
        <v>0</v>
      </c>
      <c r="O220" s="177">
        <f>ROUND(E220*N220,2)</f>
        <v>0</v>
      </c>
      <c r="P220" s="177">
        <v>0</v>
      </c>
      <c r="Q220" s="177">
        <f>ROUND(E220*P220,2)</f>
        <v>0</v>
      </c>
      <c r="R220" s="177" t="s">
        <v>232</v>
      </c>
      <c r="S220" s="177" t="s">
        <v>131</v>
      </c>
      <c r="T220" s="178" t="s">
        <v>131</v>
      </c>
      <c r="U220" s="160">
        <v>0.34</v>
      </c>
      <c r="V220" s="160">
        <f>ROUND(E220*U220,2)</f>
        <v>0.34</v>
      </c>
      <c r="W220" s="160"/>
      <c r="X220" s="160" t="s">
        <v>132</v>
      </c>
      <c r="Y220" s="151"/>
      <c r="Z220" s="151"/>
      <c r="AA220" s="151"/>
      <c r="AB220" s="151"/>
      <c r="AC220" s="151"/>
      <c r="AD220" s="151"/>
      <c r="AE220" s="151"/>
      <c r="AF220" s="151"/>
      <c r="AG220" s="151" t="s">
        <v>133</v>
      </c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">
      <c r="A221" s="158"/>
      <c r="B221" s="159"/>
      <c r="C221" s="190" t="s">
        <v>442</v>
      </c>
      <c r="D221" s="161"/>
      <c r="E221" s="162">
        <v>1</v>
      </c>
      <c r="F221" s="160"/>
      <c r="G221" s="160"/>
      <c r="H221" s="160"/>
      <c r="I221" s="160"/>
      <c r="J221" s="160"/>
      <c r="K221" s="160"/>
      <c r="L221" s="160"/>
      <c r="M221" s="160"/>
      <c r="N221" s="160"/>
      <c r="O221" s="160"/>
      <c r="P221" s="160"/>
      <c r="Q221" s="160"/>
      <c r="R221" s="160"/>
      <c r="S221" s="160"/>
      <c r="T221" s="160"/>
      <c r="U221" s="160"/>
      <c r="V221" s="160"/>
      <c r="W221" s="160"/>
      <c r="X221" s="160"/>
      <c r="Y221" s="151"/>
      <c r="Z221" s="151"/>
      <c r="AA221" s="151"/>
      <c r="AB221" s="151"/>
      <c r="AC221" s="151"/>
      <c r="AD221" s="151"/>
      <c r="AE221" s="151"/>
      <c r="AF221" s="151"/>
      <c r="AG221" s="151" t="s">
        <v>137</v>
      </c>
      <c r="AH221" s="151">
        <v>0</v>
      </c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ht="33.75" outlineLevel="1" x14ac:dyDescent="0.2">
      <c r="A222" s="180">
        <v>108</v>
      </c>
      <c r="B222" s="181" t="s">
        <v>228</v>
      </c>
      <c r="C222" s="192" t="s">
        <v>229</v>
      </c>
      <c r="D222" s="182" t="s">
        <v>140</v>
      </c>
      <c r="E222" s="183">
        <v>1</v>
      </c>
      <c r="F222" s="184"/>
      <c r="G222" s="185">
        <f t="shared" ref="G222:G229" si="21">ROUND(E222*F222,2)</f>
        <v>0</v>
      </c>
      <c r="H222" s="184"/>
      <c r="I222" s="185">
        <f t="shared" ref="I222:I229" si="22">ROUND(E222*H222,2)</f>
        <v>0</v>
      </c>
      <c r="J222" s="184"/>
      <c r="K222" s="185">
        <f t="shared" ref="K222:K229" si="23">ROUND(E222*J222,2)</f>
        <v>0</v>
      </c>
      <c r="L222" s="185">
        <v>21</v>
      </c>
      <c r="M222" s="185">
        <f t="shared" ref="M222:M229" si="24">G222*(1+L222/100)</f>
        <v>0</v>
      </c>
      <c r="N222" s="185">
        <v>2.47E-3</v>
      </c>
      <c r="O222" s="185">
        <f t="shared" ref="O222:O229" si="25">ROUND(E222*N222,2)</f>
        <v>0</v>
      </c>
      <c r="P222" s="185">
        <v>0</v>
      </c>
      <c r="Q222" s="185">
        <f t="shared" ref="Q222:Q229" si="26">ROUND(E222*P222,2)</f>
        <v>0</v>
      </c>
      <c r="R222" s="185" t="s">
        <v>151</v>
      </c>
      <c r="S222" s="185" t="s">
        <v>131</v>
      </c>
      <c r="T222" s="186" t="s">
        <v>131</v>
      </c>
      <c r="U222" s="160">
        <v>0.39300000000000002</v>
      </c>
      <c r="V222" s="160">
        <f t="shared" ref="V222:V229" si="27">ROUND(E222*U222,2)</f>
        <v>0.39</v>
      </c>
      <c r="W222" s="160"/>
      <c r="X222" s="160" t="s">
        <v>132</v>
      </c>
      <c r="Y222" s="151"/>
      <c r="Z222" s="151"/>
      <c r="AA222" s="151"/>
      <c r="AB222" s="151"/>
      <c r="AC222" s="151"/>
      <c r="AD222" s="151"/>
      <c r="AE222" s="151"/>
      <c r="AF222" s="151"/>
      <c r="AG222" s="151" t="s">
        <v>133</v>
      </c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">
      <c r="A223" s="180">
        <v>109</v>
      </c>
      <c r="B223" s="181" t="s">
        <v>443</v>
      </c>
      <c r="C223" s="192" t="s">
        <v>444</v>
      </c>
      <c r="D223" s="182" t="s">
        <v>140</v>
      </c>
      <c r="E223" s="183">
        <v>1</v>
      </c>
      <c r="F223" s="184"/>
      <c r="G223" s="185">
        <f t="shared" si="21"/>
        <v>0</v>
      </c>
      <c r="H223" s="184"/>
      <c r="I223" s="185">
        <f t="shared" si="22"/>
        <v>0</v>
      </c>
      <c r="J223" s="184"/>
      <c r="K223" s="185">
        <f t="shared" si="23"/>
        <v>0</v>
      </c>
      <c r="L223" s="185">
        <v>21</v>
      </c>
      <c r="M223" s="185">
        <f t="shared" si="24"/>
        <v>0</v>
      </c>
      <c r="N223" s="185">
        <v>0</v>
      </c>
      <c r="O223" s="185">
        <f t="shared" si="25"/>
        <v>0</v>
      </c>
      <c r="P223" s="185">
        <v>0</v>
      </c>
      <c r="Q223" s="185">
        <f t="shared" si="26"/>
        <v>0</v>
      </c>
      <c r="R223" s="185" t="s">
        <v>232</v>
      </c>
      <c r="S223" s="185" t="s">
        <v>131</v>
      </c>
      <c r="T223" s="186" t="s">
        <v>131</v>
      </c>
      <c r="U223" s="160">
        <v>0.22700000000000001</v>
      </c>
      <c r="V223" s="160">
        <f t="shared" si="27"/>
        <v>0.23</v>
      </c>
      <c r="W223" s="160"/>
      <c r="X223" s="160" t="s">
        <v>132</v>
      </c>
      <c r="Y223" s="151"/>
      <c r="Z223" s="151"/>
      <c r="AA223" s="151"/>
      <c r="AB223" s="151"/>
      <c r="AC223" s="151"/>
      <c r="AD223" s="151"/>
      <c r="AE223" s="151"/>
      <c r="AF223" s="151"/>
      <c r="AG223" s="151" t="s">
        <v>133</v>
      </c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">
      <c r="A224" s="180">
        <v>110</v>
      </c>
      <c r="B224" s="181" t="s">
        <v>445</v>
      </c>
      <c r="C224" s="192" t="s">
        <v>446</v>
      </c>
      <c r="D224" s="182" t="s">
        <v>140</v>
      </c>
      <c r="E224" s="183">
        <v>1</v>
      </c>
      <c r="F224" s="184"/>
      <c r="G224" s="185">
        <f t="shared" si="21"/>
        <v>0</v>
      </c>
      <c r="H224" s="184"/>
      <c r="I224" s="185">
        <f t="shared" si="22"/>
        <v>0</v>
      </c>
      <c r="J224" s="184"/>
      <c r="K224" s="185">
        <f t="shared" si="23"/>
        <v>0</v>
      </c>
      <c r="L224" s="185">
        <v>21</v>
      </c>
      <c r="M224" s="185">
        <f t="shared" si="24"/>
        <v>0</v>
      </c>
      <c r="N224" s="185">
        <v>0</v>
      </c>
      <c r="O224" s="185">
        <f t="shared" si="25"/>
        <v>0</v>
      </c>
      <c r="P224" s="185">
        <v>0</v>
      </c>
      <c r="Q224" s="185">
        <f t="shared" si="26"/>
        <v>0</v>
      </c>
      <c r="R224" s="185" t="s">
        <v>232</v>
      </c>
      <c r="S224" s="185" t="s">
        <v>131</v>
      </c>
      <c r="T224" s="186" t="s">
        <v>131</v>
      </c>
      <c r="U224" s="160">
        <v>0.35099999999999998</v>
      </c>
      <c r="V224" s="160">
        <f t="shared" si="27"/>
        <v>0.35</v>
      </c>
      <c r="W224" s="160"/>
      <c r="X224" s="160" t="s">
        <v>132</v>
      </c>
      <c r="Y224" s="151"/>
      <c r="Z224" s="151"/>
      <c r="AA224" s="151"/>
      <c r="AB224" s="151"/>
      <c r="AC224" s="151"/>
      <c r="AD224" s="151"/>
      <c r="AE224" s="151"/>
      <c r="AF224" s="151"/>
      <c r="AG224" s="151" t="s">
        <v>133</v>
      </c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">
      <c r="A225" s="180">
        <v>111</v>
      </c>
      <c r="B225" s="181" t="s">
        <v>447</v>
      </c>
      <c r="C225" s="192" t="s">
        <v>448</v>
      </c>
      <c r="D225" s="182" t="s">
        <v>140</v>
      </c>
      <c r="E225" s="183">
        <v>1</v>
      </c>
      <c r="F225" s="184"/>
      <c r="G225" s="185">
        <f t="shared" si="21"/>
        <v>0</v>
      </c>
      <c r="H225" s="184"/>
      <c r="I225" s="185">
        <f t="shared" si="22"/>
        <v>0</v>
      </c>
      <c r="J225" s="184"/>
      <c r="K225" s="185">
        <f t="shared" si="23"/>
        <v>0</v>
      </c>
      <c r="L225" s="185">
        <v>21</v>
      </c>
      <c r="M225" s="185">
        <f t="shared" si="24"/>
        <v>0</v>
      </c>
      <c r="N225" s="185">
        <v>2.5000000000000001E-4</v>
      </c>
      <c r="O225" s="185">
        <f t="shared" si="25"/>
        <v>0</v>
      </c>
      <c r="P225" s="185">
        <v>0</v>
      </c>
      <c r="Q225" s="185">
        <f t="shared" si="26"/>
        <v>0</v>
      </c>
      <c r="R225" s="185" t="s">
        <v>232</v>
      </c>
      <c r="S225" s="185" t="s">
        <v>131</v>
      </c>
      <c r="T225" s="186" t="s">
        <v>131</v>
      </c>
      <c r="U225" s="160">
        <v>0.20699999999999999</v>
      </c>
      <c r="V225" s="160">
        <f t="shared" si="27"/>
        <v>0.21</v>
      </c>
      <c r="W225" s="160"/>
      <c r="X225" s="160" t="s">
        <v>132</v>
      </c>
      <c r="Y225" s="151"/>
      <c r="Z225" s="151"/>
      <c r="AA225" s="151"/>
      <c r="AB225" s="151"/>
      <c r="AC225" s="151"/>
      <c r="AD225" s="151"/>
      <c r="AE225" s="151"/>
      <c r="AF225" s="151"/>
      <c r="AG225" s="151" t="s">
        <v>133</v>
      </c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">
      <c r="A226" s="180">
        <v>112</v>
      </c>
      <c r="B226" s="181" t="s">
        <v>449</v>
      </c>
      <c r="C226" s="192" t="s">
        <v>450</v>
      </c>
      <c r="D226" s="182" t="s">
        <v>140</v>
      </c>
      <c r="E226" s="183">
        <v>3</v>
      </c>
      <c r="F226" s="184"/>
      <c r="G226" s="185">
        <f t="shared" si="21"/>
        <v>0</v>
      </c>
      <c r="H226" s="184"/>
      <c r="I226" s="185">
        <f t="shared" si="22"/>
        <v>0</v>
      </c>
      <c r="J226" s="184"/>
      <c r="K226" s="185">
        <f t="shared" si="23"/>
        <v>0</v>
      </c>
      <c r="L226" s="185">
        <v>21</v>
      </c>
      <c r="M226" s="185">
        <f t="shared" si="24"/>
        <v>0</v>
      </c>
      <c r="N226" s="185">
        <v>4.0000000000000002E-4</v>
      </c>
      <c r="O226" s="185">
        <f t="shared" si="25"/>
        <v>0</v>
      </c>
      <c r="P226" s="185">
        <v>0</v>
      </c>
      <c r="Q226" s="185">
        <f t="shared" si="26"/>
        <v>0</v>
      </c>
      <c r="R226" s="185" t="s">
        <v>232</v>
      </c>
      <c r="S226" s="185" t="s">
        <v>131</v>
      </c>
      <c r="T226" s="186" t="s">
        <v>131</v>
      </c>
      <c r="U226" s="160">
        <v>0.22700000000000001</v>
      </c>
      <c r="V226" s="160">
        <f t="shared" si="27"/>
        <v>0.68</v>
      </c>
      <c r="W226" s="160"/>
      <c r="X226" s="160" t="s">
        <v>132</v>
      </c>
      <c r="Y226" s="151"/>
      <c r="Z226" s="151"/>
      <c r="AA226" s="151"/>
      <c r="AB226" s="151"/>
      <c r="AC226" s="151"/>
      <c r="AD226" s="151"/>
      <c r="AE226" s="151"/>
      <c r="AF226" s="151"/>
      <c r="AG226" s="151" t="s">
        <v>133</v>
      </c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">
      <c r="A227" s="180">
        <v>113</v>
      </c>
      <c r="B227" s="181" t="s">
        <v>451</v>
      </c>
      <c r="C227" s="192" t="s">
        <v>452</v>
      </c>
      <c r="D227" s="182" t="s">
        <v>140</v>
      </c>
      <c r="E227" s="183">
        <v>1</v>
      </c>
      <c r="F227" s="184"/>
      <c r="G227" s="185">
        <f t="shared" si="21"/>
        <v>0</v>
      </c>
      <c r="H227" s="184"/>
      <c r="I227" s="185">
        <f t="shared" si="22"/>
        <v>0</v>
      </c>
      <c r="J227" s="184"/>
      <c r="K227" s="185">
        <f t="shared" si="23"/>
        <v>0</v>
      </c>
      <c r="L227" s="185">
        <v>21</v>
      </c>
      <c r="M227" s="185">
        <f t="shared" si="24"/>
        <v>0</v>
      </c>
      <c r="N227" s="185">
        <v>8.0000000000000004E-4</v>
      </c>
      <c r="O227" s="185">
        <f t="shared" si="25"/>
        <v>0</v>
      </c>
      <c r="P227" s="185">
        <v>0</v>
      </c>
      <c r="Q227" s="185">
        <f t="shared" si="26"/>
        <v>0</v>
      </c>
      <c r="R227" s="185" t="s">
        <v>232</v>
      </c>
      <c r="S227" s="185" t="s">
        <v>131</v>
      </c>
      <c r="T227" s="186" t="s">
        <v>131</v>
      </c>
      <c r="U227" s="160">
        <v>0.35099999999999998</v>
      </c>
      <c r="V227" s="160">
        <f t="shared" si="27"/>
        <v>0.35</v>
      </c>
      <c r="W227" s="160"/>
      <c r="X227" s="160" t="s">
        <v>132</v>
      </c>
      <c r="Y227" s="151"/>
      <c r="Z227" s="151"/>
      <c r="AA227" s="151"/>
      <c r="AB227" s="151"/>
      <c r="AC227" s="151"/>
      <c r="AD227" s="151"/>
      <c r="AE227" s="151"/>
      <c r="AF227" s="151"/>
      <c r="AG227" s="151" t="s">
        <v>133</v>
      </c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ht="22.5" outlineLevel="1" x14ac:dyDescent="0.2">
      <c r="A228" s="180">
        <v>114</v>
      </c>
      <c r="B228" s="181" t="s">
        <v>453</v>
      </c>
      <c r="C228" s="192" t="s">
        <v>454</v>
      </c>
      <c r="D228" s="182" t="s">
        <v>140</v>
      </c>
      <c r="E228" s="183">
        <v>1</v>
      </c>
      <c r="F228" s="184"/>
      <c r="G228" s="185">
        <f t="shared" si="21"/>
        <v>0</v>
      </c>
      <c r="H228" s="184"/>
      <c r="I228" s="185">
        <f t="shared" si="22"/>
        <v>0</v>
      </c>
      <c r="J228" s="184"/>
      <c r="K228" s="185">
        <f t="shared" si="23"/>
        <v>0</v>
      </c>
      <c r="L228" s="185">
        <v>21</v>
      </c>
      <c r="M228" s="185">
        <f t="shared" si="24"/>
        <v>0</v>
      </c>
      <c r="N228" s="185">
        <v>1.89E-3</v>
      </c>
      <c r="O228" s="185">
        <f t="shared" si="25"/>
        <v>0</v>
      </c>
      <c r="P228" s="185">
        <v>0</v>
      </c>
      <c r="Q228" s="185">
        <f t="shared" si="26"/>
        <v>0</v>
      </c>
      <c r="R228" s="185" t="s">
        <v>232</v>
      </c>
      <c r="S228" s="185" t="s">
        <v>131</v>
      </c>
      <c r="T228" s="186" t="s">
        <v>131</v>
      </c>
      <c r="U228" s="160">
        <v>0.35099999999999998</v>
      </c>
      <c r="V228" s="160">
        <f t="shared" si="27"/>
        <v>0.35</v>
      </c>
      <c r="W228" s="160"/>
      <c r="X228" s="160" t="s">
        <v>132</v>
      </c>
      <c r="Y228" s="151"/>
      <c r="Z228" s="151"/>
      <c r="AA228" s="151"/>
      <c r="AB228" s="151"/>
      <c r="AC228" s="151"/>
      <c r="AD228" s="151"/>
      <c r="AE228" s="151"/>
      <c r="AF228" s="151"/>
      <c r="AG228" s="151" t="s">
        <v>133</v>
      </c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">
      <c r="A229" s="172">
        <v>115</v>
      </c>
      <c r="B229" s="173" t="s">
        <v>455</v>
      </c>
      <c r="C229" s="189" t="s">
        <v>456</v>
      </c>
      <c r="D229" s="174" t="s">
        <v>140</v>
      </c>
      <c r="E229" s="175">
        <v>1</v>
      </c>
      <c r="F229" s="176"/>
      <c r="G229" s="177">
        <f t="shared" si="21"/>
        <v>0</v>
      </c>
      <c r="H229" s="176"/>
      <c r="I229" s="177">
        <f t="shared" si="22"/>
        <v>0</v>
      </c>
      <c r="J229" s="176"/>
      <c r="K229" s="177">
        <f t="shared" si="23"/>
        <v>0</v>
      </c>
      <c r="L229" s="177">
        <v>21</v>
      </c>
      <c r="M229" s="177">
        <f t="shared" si="24"/>
        <v>0</v>
      </c>
      <c r="N229" s="177">
        <v>0</v>
      </c>
      <c r="O229" s="177">
        <f t="shared" si="25"/>
        <v>0</v>
      </c>
      <c r="P229" s="177">
        <v>0</v>
      </c>
      <c r="Q229" s="177">
        <f t="shared" si="26"/>
        <v>0</v>
      </c>
      <c r="R229" s="177" t="s">
        <v>158</v>
      </c>
      <c r="S229" s="177" t="s">
        <v>131</v>
      </c>
      <c r="T229" s="178" t="s">
        <v>131</v>
      </c>
      <c r="U229" s="160">
        <v>0</v>
      </c>
      <c r="V229" s="160">
        <f t="shared" si="27"/>
        <v>0</v>
      </c>
      <c r="W229" s="160"/>
      <c r="X229" s="160" t="s">
        <v>159</v>
      </c>
      <c r="Y229" s="151"/>
      <c r="Z229" s="151"/>
      <c r="AA229" s="151"/>
      <c r="AB229" s="151"/>
      <c r="AC229" s="151"/>
      <c r="AD229" s="151"/>
      <c r="AE229" s="151"/>
      <c r="AF229" s="151"/>
      <c r="AG229" s="151" t="s">
        <v>160</v>
      </c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">
      <c r="A230" s="158"/>
      <c r="B230" s="159"/>
      <c r="C230" s="249" t="s">
        <v>457</v>
      </c>
      <c r="D230" s="250"/>
      <c r="E230" s="250"/>
      <c r="F230" s="250"/>
      <c r="G230" s="250"/>
      <c r="H230" s="160"/>
      <c r="I230" s="160"/>
      <c r="J230" s="160"/>
      <c r="K230" s="160"/>
      <c r="L230" s="160"/>
      <c r="M230" s="160"/>
      <c r="N230" s="160"/>
      <c r="O230" s="160"/>
      <c r="P230" s="160"/>
      <c r="Q230" s="160"/>
      <c r="R230" s="160"/>
      <c r="S230" s="160"/>
      <c r="T230" s="160"/>
      <c r="U230" s="160"/>
      <c r="V230" s="160"/>
      <c r="W230" s="160"/>
      <c r="X230" s="160"/>
      <c r="Y230" s="151"/>
      <c r="Z230" s="151"/>
      <c r="AA230" s="151"/>
      <c r="AB230" s="151"/>
      <c r="AC230" s="151"/>
      <c r="AD230" s="151"/>
      <c r="AE230" s="151"/>
      <c r="AF230" s="151"/>
      <c r="AG230" s="151" t="s">
        <v>234</v>
      </c>
      <c r="AH230" s="151"/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">
      <c r="A231" s="172">
        <v>116</v>
      </c>
      <c r="B231" s="173" t="s">
        <v>243</v>
      </c>
      <c r="C231" s="189" t="s">
        <v>244</v>
      </c>
      <c r="D231" s="174" t="s">
        <v>140</v>
      </c>
      <c r="E231" s="175">
        <v>1</v>
      </c>
      <c r="F231" s="176"/>
      <c r="G231" s="177">
        <f>ROUND(E231*F231,2)</f>
        <v>0</v>
      </c>
      <c r="H231" s="176"/>
      <c r="I231" s="177">
        <f>ROUND(E231*H231,2)</f>
        <v>0</v>
      </c>
      <c r="J231" s="176"/>
      <c r="K231" s="177">
        <f>ROUND(E231*J231,2)</f>
        <v>0</v>
      </c>
      <c r="L231" s="177">
        <v>21</v>
      </c>
      <c r="M231" s="177">
        <f>G231*(1+L231/100)</f>
        <v>0</v>
      </c>
      <c r="N231" s="177">
        <v>0</v>
      </c>
      <c r="O231" s="177">
        <f>ROUND(E231*N231,2)</f>
        <v>0</v>
      </c>
      <c r="P231" s="177">
        <v>0</v>
      </c>
      <c r="Q231" s="177">
        <f>ROUND(E231*P231,2)</f>
        <v>0</v>
      </c>
      <c r="R231" s="177" t="s">
        <v>151</v>
      </c>
      <c r="S231" s="177" t="s">
        <v>131</v>
      </c>
      <c r="T231" s="178" t="s">
        <v>131</v>
      </c>
      <c r="U231" s="160">
        <v>0.20699999999999999</v>
      </c>
      <c r="V231" s="160">
        <f>ROUND(E231*U231,2)</f>
        <v>0.21</v>
      </c>
      <c r="W231" s="160"/>
      <c r="X231" s="160" t="s">
        <v>132</v>
      </c>
      <c r="Y231" s="151"/>
      <c r="Z231" s="151"/>
      <c r="AA231" s="151"/>
      <c r="AB231" s="151"/>
      <c r="AC231" s="151"/>
      <c r="AD231" s="151"/>
      <c r="AE231" s="151"/>
      <c r="AF231" s="151"/>
      <c r="AG231" s="151" t="s">
        <v>133</v>
      </c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">
      <c r="A232" s="158"/>
      <c r="B232" s="159"/>
      <c r="C232" s="190" t="s">
        <v>458</v>
      </c>
      <c r="D232" s="161"/>
      <c r="E232" s="162">
        <v>1</v>
      </c>
      <c r="F232" s="160"/>
      <c r="G232" s="160"/>
      <c r="H232" s="160"/>
      <c r="I232" s="160"/>
      <c r="J232" s="160"/>
      <c r="K232" s="160"/>
      <c r="L232" s="160"/>
      <c r="M232" s="160"/>
      <c r="N232" s="160"/>
      <c r="O232" s="160"/>
      <c r="P232" s="160"/>
      <c r="Q232" s="160"/>
      <c r="R232" s="160"/>
      <c r="S232" s="160"/>
      <c r="T232" s="160"/>
      <c r="U232" s="160"/>
      <c r="V232" s="160"/>
      <c r="W232" s="160"/>
      <c r="X232" s="160"/>
      <c r="Y232" s="151"/>
      <c r="Z232" s="151"/>
      <c r="AA232" s="151"/>
      <c r="AB232" s="151"/>
      <c r="AC232" s="151"/>
      <c r="AD232" s="151"/>
      <c r="AE232" s="151"/>
      <c r="AF232" s="151"/>
      <c r="AG232" s="151" t="s">
        <v>137</v>
      </c>
      <c r="AH232" s="151">
        <v>5</v>
      </c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 x14ac:dyDescent="0.2">
      <c r="A233" s="172">
        <v>117</v>
      </c>
      <c r="B233" s="173" t="s">
        <v>230</v>
      </c>
      <c r="C233" s="189" t="s">
        <v>231</v>
      </c>
      <c r="D233" s="174" t="s">
        <v>140</v>
      </c>
      <c r="E233" s="175">
        <v>2</v>
      </c>
      <c r="F233" s="176"/>
      <c r="G233" s="177">
        <f>ROUND(E233*F233,2)</f>
        <v>0</v>
      </c>
      <c r="H233" s="176"/>
      <c r="I233" s="177">
        <f>ROUND(E233*H233,2)</f>
        <v>0</v>
      </c>
      <c r="J233" s="176"/>
      <c r="K233" s="177">
        <f>ROUND(E233*J233,2)</f>
        <v>0</v>
      </c>
      <c r="L233" s="177">
        <v>21</v>
      </c>
      <c r="M233" s="177">
        <f>G233*(1+L233/100)</f>
        <v>0</v>
      </c>
      <c r="N233" s="177">
        <v>2.5200000000000001E-3</v>
      </c>
      <c r="O233" s="177">
        <f>ROUND(E233*N233,2)</f>
        <v>0.01</v>
      </c>
      <c r="P233" s="177">
        <v>0</v>
      </c>
      <c r="Q233" s="177">
        <f>ROUND(E233*P233,2)</f>
        <v>0</v>
      </c>
      <c r="R233" s="177" t="s">
        <v>232</v>
      </c>
      <c r="S233" s="177" t="s">
        <v>131</v>
      </c>
      <c r="T233" s="178" t="s">
        <v>131</v>
      </c>
      <c r="U233" s="160">
        <v>0.433</v>
      </c>
      <c r="V233" s="160">
        <f>ROUND(E233*U233,2)</f>
        <v>0.87</v>
      </c>
      <c r="W233" s="160"/>
      <c r="X233" s="160" t="s">
        <v>132</v>
      </c>
      <c r="Y233" s="151"/>
      <c r="Z233" s="151"/>
      <c r="AA233" s="151"/>
      <c r="AB233" s="151"/>
      <c r="AC233" s="151"/>
      <c r="AD233" s="151"/>
      <c r="AE233" s="151"/>
      <c r="AF233" s="151"/>
      <c r="AG233" s="151" t="s">
        <v>133</v>
      </c>
      <c r="AH233" s="151"/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">
      <c r="A234" s="158"/>
      <c r="B234" s="159"/>
      <c r="C234" s="249" t="s">
        <v>459</v>
      </c>
      <c r="D234" s="250"/>
      <c r="E234" s="250"/>
      <c r="F234" s="250"/>
      <c r="G234" s="250"/>
      <c r="H234" s="160"/>
      <c r="I234" s="160"/>
      <c r="J234" s="160"/>
      <c r="K234" s="160"/>
      <c r="L234" s="160"/>
      <c r="M234" s="160"/>
      <c r="N234" s="160"/>
      <c r="O234" s="160"/>
      <c r="P234" s="160"/>
      <c r="Q234" s="160"/>
      <c r="R234" s="160"/>
      <c r="S234" s="160"/>
      <c r="T234" s="160"/>
      <c r="U234" s="160"/>
      <c r="V234" s="160"/>
      <c r="W234" s="160"/>
      <c r="X234" s="160"/>
      <c r="Y234" s="151"/>
      <c r="Z234" s="151"/>
      <c r="AA234" s="151"/>
      <c r="AB234" s="151"/>
      <c r="AC234" s="151"/>
      <c r="AD234" s="151"/>
      <c r="AE234" s="151"/>
      <c r="AF234" s="151"/>
      <c r="AG234" s="151" t="s">
        <v>234</v>
      </c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ht="22.5" outlineLevel="1" x14ac:dyDescent="0.2">
      <c r="A235" s="180">
        <v>118</v>
      </c>
      <c r="B235" s="181" t="s">
        <v>460</v>
      </c>
      <c r="C235" s="192" t="s">
        <v>461</v>
      </c>
      <c r="D235" s="182" t="s">
        <v>140</v>
      </c>
      <c r="E235" s="183">
        <v>6</v>
      </c>
      <c r="F235" s="184"/>
      <c r="G235" s="185">
        <f>ROUND(E235*F235,2)</f>
        <v>0</v>
      </c>
      <c r="H235" s="184"/>
      <c r="I235" s="185">
        <f>ROUND(E235*H235,2)</f>
        <v>0</v>
      </c>
      <c r="J235" s="184"/>
      <c r="K235" s="185">
        <f>ROUND(E235*J235,2)</f>
        <v>0</v>
      </c>
      <c r="L235" s="185">
        <v>21</v>
      </c>
      <c r="M235" s="185">
        <f>G235*(1+L235/100)</f>
        <v>0</v>
      </c>
      <c r="N235" s="185">
        <v>2.3000000000000001E-4</v>
      </c>
      <c r="O235" s="185">
        <f>ROUND(E235*N235,2)</f>
        <v>0</v>
      </c>
      <c r="P235" s="185">
        <v>0</v>
      </c>
      <c r="Q235" s="185">
        <f>ROUND(E235*P235,2)</f>
        <v>0</v>
      </c>
      <c r="R235" s="185" t="s">
        <v>232</v>
      </c>
      <c r="S235" s="185" t="s">
        <v>131</v>
      </c>
      <c r="T235" s="186" t="s">
        <v>131</v>
      </c>
      <c r="U235" s="160">
        <v>0.38100000000000001</v>
      </c>
      <c r="V235" s="160">
        <f>ROUND(E235*U235,2)</f>
        <v>2.29</v>
      </c>
      <c r="W235" s="160"/>
      <c r="X235" s="160" t="s">
        <v>132</v>
      </c>
      <c r="Y235" s="151"/>
      <c r="Z235" s="151"/>
      <c r="AA235" s="151"/>
      <c r="AB235" s="151"/>
      <c r="AC235" s="151"/>
      <c r="AD235" s="151"/>
      <c r="AE235" s="151"/>
      <c r="AF235" s="151"/>
      <c r="AG235" s="151" t="s">
        <v>133</v>
      </c>
      <c r="AH235" s="151"/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ht="22.5" outlineLevel="1" x14ac:dyDescent="0.2">
      <c r="A236" s="180">
        <v>119</v>
      </c>
      <c r="B236" s="181" t="s">
        <v>462</v>
      </c>
      <c r="C236" s="192" t="s">
        <v>463</v>
      </c>
      <c r="D236" s="182" t="s">
        <v>140</v>
      </c>
      <c r="E236" s="183">
        <v>2</v>
      </c>
      <c r="F236" s="184"/>
      <c r="G236" s="185">
        <f>ROUND(E236*F236,2)</f>
        <v>0</v>
      </c>
      <c r="H236" s="184"/>
      <c r="I236" s="185">
        <f>ROUND(E236*H236,2)</f>
        <v>0</v>
      </c>
      <c r="J236" s="184"/>
      <c r="K236" s="185">
        <f>ROUND(E236*J236,2)</f>
        <v>0</v>
      </c>
      <c r="L236" s="185">
        <v>21</v>
      </c>
      <c r="M236" s="185">
        <f>G236*(1+L236/100)</f>
        <v>0</v>
      </c>
      <c r="N236" s="185">
        <v>1.5E-3</v>
      </c>
      <c r="O236" s="185">
        <f>ROUND(E236*N236,2)</f>
        <v>0</v>
      </c>
      <c r="P236" s="185">
        <v>0</v>
      </c>
      <c r="Q236" s="185">
        <f>ROUND(E236*P236,2)</f>
        <v>0</v>
      </c>
      <c r="R236" s="185"/>
      <c r="S236" s="185" t="s">
        <v>171</v>
      </c>
      <c r="T236" s="186" t="s">
        <v>181</v>
      </c>
      <c r="U236" s="160">
        <v>0</v>
      </c>
      <c r="V236" s="160">
        <f>ROUND(E236*U236,2)</f>
        <v>0</v>
      </c>
      <c r="W236" s="160"/>
      <c r="X236" s="160" t="s">
        <v>159</v>
      </c>
      <c r="Y236" s="151"/>
      <c r="Z236" s="151"/>
      <c r="AA236" s="151"/>
      <c r="AB236" s="151"/>
      <c r="AC236" s="151"/>
      <c r="AD236" s="151"/>
      <c r="AE236" s="151"/>
      <c r="AF236" s="151"/>
      <c r="AG236" s="151" t="s">
        <v>160</v>
      </c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">
      <c r="A237" s="172">
        <v>120</v>
      </c>
      <c r="B237" s="173" t="s">
        <v>464</v>
      </c>
      <c r="C237" s="189" t="s">
        <v>465</v>
      </c>
      <c r="D237" s="174" t="s">
        <v>140</v>
      </c>
      <c r="E237" s="175">
        <v>2</v>
      </c>
      <c r="F237" s="176"/>
      <c r="G237" s="177">
        <f>ROUND(E237*F237,2)</f>
        <v>0</v>
      </c>
      <c r="H237" s="176"/>
      <c r="I237" s="177">
        <f>ROUND(E237*H237,2)</f>
        <v>0</v>
      </c>
      <c r="J237" s="176"/>
      <c r="K237" s="177">
        <f>ROUND(E237*J237,2)</f>
        <v>0</v>
      </c>
      <c r="L237" s="177">
        <v>21</v>
      </c>
      <c r="M237" s="177">
        <f>G237*(1+L237/100)</f>
        <v>0</v>
      </c>
      <c r="N237" s="177">
        <v>0</v>
      </c>
      <c r="O237" s="177">
        <f>ROUND(E237*N237,2)</f>
        <v>0</v>
      </c>
      <c r="P237" s="177">
        <v>0</v>
      </c>
      <c r="Q237" s="177">
        <f>ROUND(E237*P237,2)</f>
        <v>0</v>
      </c>
      <c r="R237" s="177" t="s">
        <v>232</v>
      </c>
      <c r="S237" s="177" t="s">
        <v>131</v>
      </c>
      <c r="T237" s="178" t="s">
        <v>131</v>
      </c>
      <c r="U237" s="160">
        <v>0.22700000000000001</v>
      </c>
      <c r="V237" s="160">
        <f>ROUND(E237*U237,2)</f>
        <v>0.45</v>
      </c>
      <c r="W237" s="160"/>
      <c r="X237" s="160" t="s">
        <v>132</v>
      </c>
      <c r="Y237" s="151"/>
      <c r="Z237" s="151"/>
      <c r="AA237" s="151"/>
      <c r="AB237" s="151"/>
      <c r="AC237" s="151"/>
      <c r="AD237" s="151"/>
      <c r="AE237" s="151"/>
      <c r="AF237" s="151"/>
      <c r="AG237" s="151" t="s">
        <v>133</v>
      </c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">
      <c r="A238" s="158"/>
      <c r="B238" s="159"/>
      <c r="C238" s="190" t="s">
        <v>466</v>
      </c>
      <c r="D238" s="161"/>
      <c r="E238" s="162">
        <v>2</v>
      </c>
      <c r="F238" s="160"/>
      <c r="G238" s="160"/>
      <c r="H238" s="160"/>
      <c r="I238" s="160"/>
      <c r="J238" s="160"/>
      <c r="K238" s="160"/>
      <c r="L238" s="160"/>
      <c r="M238" s="160"/>
      <c r="N238" s="160"/>
      <c r="O238" s="160"/>
      <c r="P238" s="160"/>
      <c r="Q238" s="160"/>
      <c r="R238" s="160"/>
      <c r="S238" s="160"/>
      <c r="T238" s="160"/>
      <c r="U238" s="160"/>
      <c r="V238" s="160"/>
      <c r="W238" s="160"/>
      <c r="X238" s="160"/>
      <c r="Y238" s="151"/>
      <c r="Z238" s="151"/>
      <c r="AA238" s="151"/>
      <c r="AB238" s="151"/>
      <c r="AC238" s="151"/>
      <c r="AD238" s="151"/>
      <c r="AE238" s="151"/>
      <c r="AF238" s="151"/>
      <c r="AG238" s="151" t="s">
        <v>137</v>
      </c>
      <c r="AH238" s="151">
        <v>5</v>
      </c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">
      <c r="A239" s="180">
        <v>121</v>
      </c>
      <c r="B239" s="181" t="s">
        <v>467</v>
      </c>
      <c r="C239" s="192" t="s">
        <v>468</v>
      </c>
      <c r="D239" s="182" t="s">
        <v>140</v>
      </c>
      <c r="E239" s="183">
        <v>7</v>
      </c>
      <c r="F239" s="184"/>
      <c r="G239" s="185">
        <f t="shared" ref="G239:G255" si="28">ROUND(E239*F239,2)</f>
        <v>0</v>
      </c>
      <c r="H239" s="184"/>
      <c r="I239" s="185">
        <f t="shared" ref="I239:I255" si="29">ROUND(E239*H239,2)</f>
        <v>0</v>
      </c>
      <c r="J239" s="184"/>
      <c r="K239" s="185">
        <f t="shared" ref="K239:K255" si="30">ROUND(E239*J239,2)</f>
        <v>0</v>
      </c>
      <c r="L239" s="185">
        <v>21</v>
      </c>
      <c r="M239" s="185">
        <f t="shared" ref="M239:M255" si="31">G239*(1+L239/100)</f>
        <v>0</v>
      </c>
      <c r="N239" s="185">
        <v>2.0000000000000001E-4</v>
      </c>
      <c r="O239" s="185">
        <f t="shared" ref="O239:O255" si="32">ROUND(E239*N239,2)</f>
        <v>0</v>
      </c>
      <c r="P239" s="185">
        <v>0</v>
      </c>
      <c r="Q239" s="185">
        <f t="shared" ref="Q239:Q255" si="33">ROUND(E239*P239,2)</f>
        <v>0</v>
      </c>
      <c r="R239" s="185" t="s">
        <v>232</v>
      </c>
      <c r="S239" s="185" t="s">
        <v>131</v>
      </c>
      <c r="T239" s="186" t="s">
        <v>131</v>
      </c>
      <c r="U239" s="160">
        <v>0.20699999999999999</v>
      </c>
      <c r="V239" s="160">
        <f t="shared" ref="V239:V255" si="34">ROUND(E239*U239,2)</f>
        <v>1.45</v>
      </c>
      <c r="W239" s="160"/>
      <c r="X239" s="160" t="s">
        <v>132</v>
      </c>
      <c r="Y239" s="151"/>
      <c r="Z239" s="151"/>
      <c r="AA239" s="151"/>
      <c r="AB239" s="151"/>
      <c r="AC239" s="151"/>
      <c r="AD239" s="151"/>
      <c r="AE239" s="151"/>
      <c r="AF239" s="151"/>
      <c r="AG239" s="151" t="s">
        <v>133</v>
      </c>
      <c r="AH239" s="151"/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">
      <c r="A240" s="180">
        <v>122</v>
      </c>
      <c r="B240" s="181" t="s">
        <v>469</v>
      </c>
      <c r="C240" s="192" t="s">
        <v>470</v>
      </c>
      <c r="D240" s="182" t="s">
        <v>140</v>
      </c>
      <c r="E240" s="183">
        <v>9</v>
      </c>
      <c r="F240" s="184"/>
      <c r="G240" s="185">
        <f t="shared" si="28"/>
        <v>0</v>
      </c>
      <c r="H240" s="184"/>
      <c r="I240" s="185">
        <f t="shared" si="29"/>
        <v>0</v>
      </c>
      <c r="J240" s="184"/>
      <c r="K240" s="185">
        <f t="shared" si="30"/>
        <v>0</v>
      </c>
      <c r="L240" s="185">
        <v>21</v>
      </c>
      <c r="M240" s="185">
        <f t="shared" si="31"/>
        <v>0</v>
      </c>
      <c r="N240" s="185">
        <v>3.2000000000000003E-4</v>
      </c>
      <c r="O240" s="185">
        <f t="shared" si="32"/>
        <v>0</v>
      </c>
      <c r="P240" s="185">
        <v>0</v>
      </c>
      <c r="Q240" s="185">
        <f t="shared" si="33"/>
        <v>0</v>
      </c>
      <c r="R240" s="185" t="s">
        <v>232</v>
      </c>
      <c r="S240" s="185" t="s">
        <v>131</v>
      </c>
      <c r="T240" s="186" t="s">
        <v>131</v>
      </c>
      <c r="U240" s="160">
        <v>0.22700000000000001</v>
      </c>
      <c r="V240" s="160">
        <f t="shared" si="34"/>
        <v>2.04</v>
      </c>
      <c r="W240" s="160"/>
      <c r="X240" s="160" t="s">
        <v>132</v>
      </c>
      <c r="Y240" s="151"/>
      <c r="Z240" s="151"/>
      <c r="AA240" s="151"/>
      <c r="AB240" s="151"/>
      <c r="AC240" s="151"/>
      <c r="AD240" s="151"/>
      <c r="AE240" s="151"/>
      <c r="AF240" s="151"/>
      <c r="AG240" s="151" t="s">
        <v>133</v>
      </c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">
      <c r="A241" s="180">
        <v>123</v>
      </c>
      <c r="B241" s="181" t="s">
        <v>471</v>
      </c>
      <c r="C241" s="192" t="s">
        <v>472</v>
      </c>
      <c r="D241" s="182" t="s">
        <v>140</v>
      </c>
      <c r="E241" s="183">
        <v>3</v>
      </c>
      <c r="F241" s="184"/>
      <c r="G241" s="185">
        <f t="shared" si="28"/>
        <v>0</v>
      </c>
      <c r="H241" s="184"/>
      <c r="I241" s="185">
        <f t="shared" si="29"/>
        <v>0</v>
      </c>
      <c r="J241" s="184"/>
      <c r="K241" s="185">
        <f t="shared" si="30"/>
        <v>0</v>
      </c>
      <c r="L241" s="185">
        <v>21</v>
      </c>
      <c r="M241" s="185">
        <f t="shared" si="31"/>
        <v>0</v>
      </c>
      <c r="N241" s="185">
        <v>7.6999999999999996E-4</v>
      </c>
      <c r="O241" s="185">
        <f t="shared" si="32"/>
        <v>0</v>
      </c>
      <c r="P241" s="185">
        <v>0</v>
      </c>
      <c r="Q241" s="185">
        <f t="shared" si="33"/>
        <v>0</v>
      </c>
      <c r="R241" s="185" t="s">
        <v>232</v>
      </c>
      <c r="S241" s="185" t="s">
        <v>131</v>
      </c>
      <c r="T241" s="186" t="s">
        <v>131</v>
      </c>
      <c r="U241" s="160">
        <v>0.35099999999999998</v>
      </c>
      <c r="V241" s="160">
        <f t="shared" si="34"/>
        <v>1.05</v>
      </c>
      <c r="W241" s="160"/>
      <c r="X241" s="160" t="s">
        <v>132</v>
      </c>
      <c r="Y241" s="151"/>
      <c r="Z241" s="151"/>
      <c r="AA241" s="151"/>
      <c r="AB241" s="151"/>
      <c r="AC241" s="151"/>
      <c r="AD241" s="151"/>
      <c r="AE241" s="151"/>
      <c r="AF241" s="151"/>
      <c r="AG241" s="151" t="s">
        <v>133</v>
      </c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">
      <c r="A242" s="180">
        <v>124</v>
      </c>
      <c r="B242" s="181" t="s">
        <v>473</v>
      </c>
      <c r="C242" s="192" t="s">
        <v>474</v>
      </c>
      <c r="D242" s="182" t="s">
        <v>140</v>
      </c>
      <c r="E242" s="183">
        <v>4</v>
      </c>
      <c r="F242" s="184"/>
      <c r="G242" s="185">
        <f t="shared" si="28"/>
        <v>0</v>
      </c>
      <c r="H242" s="184"/>
      <c r="I242" s="185">
        <f t="shared" si="29"/>
        <v>0</v>
      </c>
      <c r="J242" s="184"/>
      <c r="K242" s="185">
        <f t="shared" si="30"/>
        <v>0</v>
      </c>
      <c r="L242" s="185">
        <v>21</v>
      </c>
      <c r="M242" s="185">
        <f t="shared" si="31"/>
        <v>0</v>
      </c>
      <c r="N242" s="185">
        <v>1.24E-3</v>
      </c>
      <c r="O242" s="185">
        <f t="shared" si="32"/>
        <v>0</v>
      </c>
      <c r="P242" s="185">
        <v>0</v>
      </c>
      <c r="Q242" s="185">
        <f t="shared" si="33"/>
        <v>0</v>
      </c>
      <c r="R242" s="185" t="s">
        <v>232</v>
      </c>
      <c r="S242" s="185" t="s">
        <v>131</v>
      </c>
      <c r="T242" s="186" t="s">
        <v>131</v>
      </c>
      <c r="U242" s="160">
        <v>0.42399999999999999</v>
      </c>
      <c r="V242" s="160">
        <f t="shared" si="34"/>
        <v>1.7</v>
      </c>
      <c r="W242" s="160"/>
      <c r="X242" s="160" t="s">
        <v>132</v>
      </c>
      <c r="Y242" s="151"/>
      <c r="Z242" s="151"/>
      <c r="AA242" s="151"/>
      <c r="AB242" s="151"/>
      <c r="AC242" s="151"/>
      <c r="AD242" s="151"/>
      <c r="AE242" s="151"/>
      <c r="AF242" s="151"/>
      <c r="AG242" s="151" t="s">
        <v>133</v>
      </c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 x14ac:dyDescent="0.2">
      <c r="A243" s="180">
        <v>125</v>
      </c>
      <c r="B243" s="181" t="s">
        <v>475</v>
      </c>
      <c r="C243" s="192" t="s">
        <v>476</v>
      </c>
      <c r="D243" s="182" t="s">
        <v>140</v>
      </c>
      <c r="E243" s="183">
        <v>6</v>
      </c>
      <c r="F243" s="184"/>
      <c r="G243" s="185">
        <f t="shared" si="28"/>
        <v>0</v>
      </c>
      <c r="H243" s="184"/>
      <c r="I243" s="185">
        <f t="shared" si="29"/>
        <v>0</v>
      </c>
      <c r="J243" s="184"/>
      <c r="K243" s="185">
        <f t="shared" si="30"/>
        <v>0</v>
      </c>
      <c r="L243" s="185">
        <v>21</v>
      </c>
      <c r="M243" s="185">
        <f t="shared" si="31"/>
        <v>0</v>
      </c>
      <c r="N243" s="185">
        <v>0</v>
      </c>
      <c r="O243" s="185">
        <f t="shared" si="32"/>
        <v>0</v>
      </c>
      <c r="P243" s="185">
        <v>0</v>
      </c>
      <c r="Q243" s="185">
        <f t="shared" si="33"/>
        <v>0</v>
      </c>
      <c r="R243" s="185" t="s">
        <v>232</v>
      </c>
      <c r="S243" s="185" t="s">
        <v>131</v>
      </c>
      <c r="T243" s="186" t="s">
        <v>131</v>
      </c>
      <c r="U243" s="160">
        <v>6.2E-2</v>
      </c>
      <c r="V243" s="160">
        <f t="shared" si="34"/>
        <v>0.37</v>
      </c>
      <c r="W243" s="160"/>
      <c r="X243" s="160" t="s">
        <v>132</v>
      </c>
      <c r="Y243" s="151"/>
      <c r="Z243" s="151"/>
      <c r="AA243" s="151"/>
      <c r="AB243" s="151"/>
      <c r="AC243" s="151"/>
      <c r="AD243" s="151"/>
      <c r="AE243" s="151"/>
      <c r="AF243" s="151"/>
      <c r="AG243" s="151" t="s">
        <v>133</v>
      </c>
      <c r="AH243" s="151"/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ht="22.5" outlineLevel="1" x14ac:dyDescent="0.2">
      <c r="A244" s="180">
        <v>126</v>
      </c>
      <c r="B244" s="181" t="s">
        <v>477</v>
      </c>
      <c r="C244" s="192" t="s">
        <v>478</v>
      </c>
      <c r="D244" s="182" t="s">
        <v>140</v>
      </c>
      <c r="E244" s="183">
        <v>9</v>
      </c>
      <c r="F244" s="184"/>
      <c r="G244" s="185">
        <f t="shared" si="28"/>
        <v>0</v>
      </c>
      <c r="H244" s="184"/>
      <c r="I244" s="185">
        <f t="shared" si="29"/>
        <v>0</v>
      </c>
      <c r="J244" s="184"/>
      <c r="K244" s="185">
        <f t="shared" si="30"/>
        <v>0</v>
      </c>
      <c r="L244" s="185">
        <v>21</v>
      </c>
      <c r="M244" s="185">
        <f t="shared" si="31"/>
        <v>0</v>
      </c>
      <c r="N244" s="185">
        <v>0</v>
      </c>
      <c r="O244" s="185">
        <f t="shared" si="32"/>
        <v>0</v>
      </c>
      <c r="P244" s="185">
        <v>0</v>
      </c>
      <c r="Q244" s="185">
        <f t="shared" si="33"/>
        <v>0</v>
      </c>
      <c r="R244" s="185" t="s">
        <v>232</v>
      </c>
      <c r="S244" s="185" t="s">
        <v>131</v>
      </c>
      <c r="T244" s="186" t="s">
        <v>131</v>
      </c>
      <c r="U244" s="160">
        <v>8.3000000000000004E-2</v>
      </c>
      <c r="V244" s="160">
        <f t="shared" si="34"/>
        <v>0.75</v>
      </c>
      <c r="W244" s="160"/>
      <c r="X244" s="160" t="s">
        <v>132</v>
      </c>
      <c r="Y244" s="151"/>
      <c r="Z244" s="151"/>
      <c r="AA244" s="151"/>
      <c r="AB244" s="151"/>
      <c r="AC244" s="151"/>
      <c r="AD244" s="151"/>
      <c r="AE244" s="151"/>
      <c r="AF244" s="151"/>
      <c r="AG244" s="151" t="s">
        <v>133</v>
      </c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ht="22.5" outlineLevel="1" x14ac:dyDescent="0.2">
      <c r="A245" s="180">
        <v>127</v>
      </c>
      <c r="B245" s="181" t="s">
        <v>479</v>
      </c>
      <c r="C245" s="192" t="s">
        <v>480</v>
      </c>
      <c r="D245" s="182" t="s">
        <v>140</v>
      </c>
      <c r="E245" s="183">
        <v>1</v>
      </c>
      <c r="F245" s="184"/>
      <c r="G245" s="185">
        <f t="shared" si="28"/>
        <v>0</v>
      </c>
      <c r="H245" s="184"/>
      <c r="I245" s="185">
        <f t="shared" si="29"/>
        <v>0</v>
      </c>
      <c r="J245" s="184"/>
      <c r="K245" s="185">
        <f t="shared" si="30"/>
        <v>0</v>
      </c>
      <c r="L245" s="185">
        <v>21</v>
      </c>
      <c r="M245" s="185">
        <f t="shared" si="31"/>
        <v>0</v>
      </c>
      <c r="N245" s="185">
        <v>0</v>
      </c>
      <c r="O245" s="185">
        <f t="shared" si="32"/>
        <v>0</v>
      </c>
      <c r="P245" s="185">
        <v>0</v>
      </c>
      <c r="Q245" s="185">
        <f t="shared" si="33"/>
        <v>0</v>
      </c>
      <c r="R245" s="185" t="s">
        <v>158</v>
      </c>
      <c r="S245" s="185" t="s">
        <v>131</v>
      </c>
      <c r="T245" s="186" t="s">
        <v>131</v>
      </c>
      <c r="U245" s="160">
        <v>0</v>
      </c>
      <c r="V245" s="160">
        <f t="shared" si="34"/>
        <v>0</v>
      </c>
      <c r="W245" s="160"/>
      <c r="X245" s="160" t="s">
        <v>159</v>
      </c>
      <c r="Y245" s="151"/>
      <c r="Z245" s="151"/>
      <c r="AA245" s="151"/>
      <c r="AB245" s="151"/>
      <c r="AC245" s="151"/>
      <c r="AD245" s="151"/>
      <c r="AE245" s="151"/>
      <c r="AF245" s="151"/>
      <c r="AG245" s="151" t="s">
        <v>160</v>
      </c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ht="22.5" outlineLevel="1" x14ac:dyDescent="0.2">
      <c r="A246" s="180">
        <v>128</v>
      </c>
      <c r="B246" s="181" t="s">
        <v>481</v>
      </c>
      <c r="C246" s="192" t="s">
        <v>482</v>
      </c>
      <c r="D246" s="182" t="s">
        <v>140</v>
      </c>
      <c r="E246" s="183">
        <v>3</v>
      </c>
      <c r="F246" s="184"/>
      <c r="G246" s="185">
        <f t="shared" si="28"/>
        <v>0</v>
      </c>
      <c r="H246" s="184"/>
      <c r="I246" s="185">
        <f t="shared" si="29"/>
        <v>0</v>
      </c>
      <c r="J246" s="184"/>
      <c r="K246" s="185">
        <f t="shared" si="30"/>
        <v>0</v>
      </c>
      <c r="L246" s="185">
        <v>21</v>
      </c>
      <c r="M246" s="185">
        <f t="shared" si="31"/>
        <v>0</v>
      </c>
      <c r="N246" s="185">
        <v>0</v>
      </c>
      <c r="O246" s="185">
        <f t="shared" si="32"/>
        <v>0</v>
      </c>
      <c r="P246" s="185">
        <v>0</v>
      </c>
      <c r="Q246" s="185">
        <f t="shared" si="33"/>
        <v>0</v>
      </c>
      <c r="R246" s="185" t="s">
        <v>158</v>
      </c>
      <c r="S246" s="185" t="s">
        <v>131</v>
      </c>
      <c r="T246" s="186" t="s">
        <v>131</v>
      </c>
      <c r="U246" s="160">
        <v>0</v>
      </c>
      <c r="V246" s="160">
        <f t="shared" si="34"/>
        <v>0</v>
      </c>
      <c r="W246" s="160"/>
      <c r="X246" s="160" t="s">
        <v>159</v>
      </c>
      <c r="Y246" s="151"/>
      <c r="Z246" s="151"/>
      <c r="AA246" s="151"/>
      <c r="AB246" s="151"/>
      <c r="AC246" s="151"/>
      <c r="AD246" s="151"/>
      <c r="AE246" s="151"/>
      <c r="AF246" s="151"/>
      <c r="AG246" s="151" t="s">
        <v>160</v>
      </c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ht="22.5" outlineLevel="1" x14ac:dyDescent="0.2">
      <c r="A247" s="180">
        <v>129</v>
      </c>
      <c r="B247" s="181" t="s">
        <v>483</v>
      </c>
      <c r="C247" s="192" t="s">
        <v>484</v>
      </c>
      <c r="D247" s="182" t="s">
        <v>140</v>
      </c>
      <c r="E247" s="183">
        <v>6</v>
      </c>
      <c r="F247" s="184"/>
      <c r="G247" s="185">
        <f t="shared" si="28"/>
        <v>0</v>
      </c>
      <c r="H247" s="184"/>
      <c r="I247" s="185">
        <f t="shared" si="29"/>
        <v>0</v>
      </c>
      <c r="J247" s="184"/>
      <c r="K247" s="185">
        <f t="shared" si="30"/>
        <v>0</v>
      </c>
      <c r="L247" s="185">
        <v>21</v>
      </c>
      <c r="M247" s="185">
        <f t="shared" si="31"/>
        <v>0</v>
      </c>
      <c r="N247" s="185">
        <v>0</v>
      </c>
      <c r="O247" s="185">
        <f t="shared" si="32"/>
        <v>0</v>
      </c>
      <c r="P247" s="185">
        <v>0</v>
      </c>
      <c r="Q247" s="185">
        <f t="shared" si="33"/>
        <v>0</v>
      </c>
      <c r="R247" s="185" t="s">
        <v>158</v>
      </c>
      <c r="S247" s="185" t="s">
        <v>131</v>
      </c>
      <c r="T247" s="186" t="s">
        <v>131</v>
      </c>
      <c r="U247" s="160">
        <v>0</v>
      </c>
      <c r="V247" s="160">
        <f t="shared" si="34"/>
        <v>0</v>
      </c>
      <c r="W247" s="160"/>
      <c r="X247" s="160" t="s">
        <v>159</v>
      </c>
      <c r="Y247" s="151"/>
      <c r="Z247" s="151"/>
      <c r="AA247" s="151"/>
      <c r="AB247" s="151"/>
      <c r="AC247" s="151"/>
      <c r="AD247" s="151"/>
      <c r="AE247" s="151"/>
      <c r="AF247" s="151"/>
      <c r="AG247" s="151" t="s">
        <v>160</v>
      </c>
      <c r="AH247" s="151"/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ht="22.5" outlineLevel="1" x14ac:dyDescent="0.2">
      <c r="A248" s="180">
        <v>130</v>
      </c>
      <c r="B248" s="181" t="s">
        <v>485</v>
      </c>
      <c r="C248" s="192" t="s">
        <v>486</v>
      </c>
      <c r="D248" s="182" t="s">
        <v>140</v>
      </c>
      <c r="E248" s="183">
        <v>1</v>
      </c>
      <c r="F248" s="184"/>
      <c r="G248" s="185">
        <f t="shared" si="28"/>
        <v>0</v>
      </c>
      <c r="H248" s="184"/>
      <c r="I248" s="185">
        <f t="shared" si="29"/>
        <v>0</v>
      </c>
      <c r="J248" s="184"/>
      <c r="K248" s="185">
        <f t="shared" si="30"/>
        <v>0</v>
      </c>
      <c r="L248" s="185">
        <v>21</v>
      </c>
      <c r="M248" s="185">
        <f t="shared" si="31"/>
        <v>0</v>
      </c>
      <c r="N248" s="185">
        <v>0</v>
      </c>
      <c r="O248" s="185">
        <f t="shared" si="32"/>
        <v>0</v>
      </c>
      <c r="P248" s="185">
        <v>0</v>
      </c>
      <c r="Q248" s="185">
        <f t="shared" si="33"/>
        <v>0</v>
      </c>
      <c r="R248" s="185" t="s">
        <v>158</v>
      </c>
      <c r="S248" s="185" t="s">
        <v>131</v>
      </c>
      <c r="T248" s="186" t="s">
        <v>131</v>
      </c>
      <c r="U248" s="160">
        <v>0</v>
      </c>
      <c r="V248" s="160">
        <f t="shared" si="34"/>
        <v>0</v>
      </c>
      <c r="W248" s="160"/>
      <c r="X248" s="160" t="s">
        <v>159</v>
      </c>
      <c r="Y248" s="151"/>
      <c r="Z248" s="151"/>
      <c r="AA248" s="151"/>
      <c r="AB248" s="151"/>
      <c r="AC248" s="151"/>
      <c r="AD248" s="151"/>
      <c r="AE248" s="151"/>
      <c r="AF248" s="151"/>
      <c r="AG248" s="151" t="s">
        <v>160</v>
      </c>
      <c r="AH248" s="151"/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ht="22.5" outlineLevel="1" x14ac:dyDescent="0.2">
      <c r="A249" s="180">
        <v>131</v>
      </c>
      <c r="B249" s="181" t="s">
        <v>248</v>
      </c>
      <c r="C249" s="192" t="s">
        <v>249</v>
      </c>
      <c r="D249" s="182" t="s">
        <v>140</v>
      </c>
      <c r="E249" s="183">
        <v>8</v>
      </c>
      <c r="F249" s="184"/>
      <c r="G249" s="185">
        <f t="shared" si="28"/>
        <v>0</v>
      </c>
      <c r="H249" s="184"/>
      <c r="I249" s="185">
        <f t="shared" si="29"/>
        <v>0</v>
      </c>
      <c r="J249" s="184"/>
      <c r="K249" s="185">
        <f t="shared" si="30"/>
        <v>0</v>
      </c>
      <c r="L249" s="185">
        <v>21</v>
      </c>
      <c r="M249" s="185">
        <f t="shared" si="31"/>
        <v>0</v>
      </c>
      <c r="N249" s="185">
        <v>0</v>
      </c>
      <c r="O249" s="185">
        <f t="shared" si="32"/>
        <v>0</v>
      </c>
      <c r="P249" s="185">
        <v>0</v>
      </c>
      <c r="Q249" s="185">
        <f t="shared" si="33"/>
        <v>0</v>
      </c>
      <c r="R249" s="185" t="s">
        <v>158</v>
      </c>
      <c r="S249" s="185" t="s">
        <v>131</v>
      </c>
      <c r="T249" s="186" t="s">
        <v>131</v>
      </c>
      <c r="U249" s="160">
        <v>0</v>
      </c>
      <c r="V249" s="160">
        <f t="shared" si="34"/>
        <v>0</v>
      </c>
      <c r="W249" s="160"/>
      <c r="X249" s="160" t="s">
        <v>159</v>
      </c>
      <c r="Y249" s="151"/>
      <c r="Z249" s="151"/>
      <c r="AA249" s="151"/>
      <c r="AB249" s="151"/>
      <c r="AC249" s="151"/>
      <c r="AD249" s="151"/>
      <c r="AE249" s="151"/>
      <c r="AF249" s="151"/>
      <c r="AG249" s="151" t="s">
        <v>160</v>
      </c>
      <c r="AH249" s="151"/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 x14ac:dyDescent="0.2">
      <c r="A250" s="180">
        <v>132</v>
      </c>
      <c r="B250" s="181" t="s">
        <v>487</v>
      </c>
      <c r="C250" s="192" t="s">
        <v>488</v>
      </c>
      <c r="D250" s="182" t="s">
        <v>140</v>
      </c>
      <c r="E250" s="183">
        <v>6</v>
      </c>
      <c r="F250" s="184"/>
      <c r="G250" s="185">
        <f t="shared" si="28"/>
        <v>0</v>
      </c>
      <c r="H250" s="184"/>
      <c r="I250" s="185">
        <f t="shared" si="29"/>
        <v>0</v>
      </c>
      <c r="J250" s="184"/>
      <c r="K250" s="185">
        <f t="shared" si="30"/>
        <v>0</v>
      </c>
      <c r="L250" s="185">
        <v>21</v>
      </c>
      <c r="M250" s="185">
        <f t="shared" si="31"/>
        <v>0</v>
      </c>
      <c r="N250" s="185">
        <v>0</v>
      </c>
      <c r="O250" s="185">
        <f t="shared" si="32"/>
        <v>0</v>
      </c>
      <c r="P250" s="185">
        <v>0</v>
      </c>
      <c r="Q250" s="185">
        <f t="shared" si="33"/>
        <v>0</v>
      </c>
      <c r="R250" s="185" t="s">
        <v>158</v>
      </c>
      <c r="S250" s="185" t="s">
        <v>131</v>
      </c>
      <c r="T250" s="186" t="s">
        <v>131</v>
      </c>
      <c r="U250" s="160">
        <v>0</v>
      </c>
      <c r="V250" s="160">
        <f t="shared" si="34"/>
        <v>0</v>
      </c>
      <c r="W250" s="160"/>
      <c r="X250" s="160" t="s">
        <v>159</v>
      </c>
      <c r="Y250" s="151"/>
      <c r="Z250" s="151"/>
      <c r="AA250" s="151"/>
      <c r="AB250" s="151"/>
      <c r="AC250" s="151"/>
      <c r="AD250" s="151"/>
      <c r="AE250" s="151"/>
      <c r="AF250" s="151"/>
      <c r="AG250" s="151" t="s">
        <v>160</v>
      </c>
      <c r="AH250" s="151"/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ht="22.5" outlineLevel="1" x14ac:dyDescent="0.2">
      <c r="A251" s="180">
        <v>133</v>
      </c>
      <c r="B251" s="181" t="s">
        <v>489</v>
      </c>
      <c r="C251" s="192" t="s">
        <v>490</v>
      </c>
      <c r="D251" s="182" t="s">
        <v>140</v>
      </c>
      <c r="E251" s="183">
        <v>4</v>
      </c>
      <c r="F251" s="184"/>
      <c r="G251" s="185">
        <f t="shared" si="28"/>
        <v>0</v>
      </c>
      <c r="H251" s="184"/>
      <c r="I251" s="185">
        <f t="shared" si="29"/>
        <v>0</v>
      </c>
      <c r="J251" s="184"/>
      <c r="K251" s="185">
        <f t="shared" si="30"/>
        <v>0</v>
      </c>
      <c r="L251" s="185">
        <v>21</v>
      </c>
      <c r="M251" s="185">
        <f t="shared" si="31"/>
        <v>0</v>
      </c>
      <c r="N251" s="185">
        <v>0</v>
      </c>
      <c r="O251" s="185">
        <f t="shared" si="32"/>
        <v>0</v>
      </c>
      <c r="P251" s="185">
        <v>0</v>
      </c>
      <c r="Q251" s="185">
        <f t="shared" si="33"/>
        <v>0</v>
      </c>
      <c r="R251" s="185" t="s">
        <v>158</v>
      </c>
      <c r="S251" s="185" t="s">
        <v>131</v>
      </c>
      <c r="T251" s="186" t="s">
        <v>131</v>
      </c>
      <c r="U251" s="160">
        <v>0</v>
      </c>
      <c r="V251" s="160">
        <f t="shared" si="34"/>
        <v>0</v>
      </c>
      <c r="W251" s="160"/>
      <c r="X251" s="160" t="s">
        <v>159</v>
      </c>
      <c r="Y251" s="151"/>
      <c r="Z251" s="151"/>
      <c r="AA251" s="151"/>
      <c r="AB251" s="151"/>
      <c r="AC251" s="151"/>
      <c r="AD251" s="151"/>
      <c r="AE251" s="151"/>
      <c r="AF251" s="151"/>
      <c r="AG251" s="151" t="s">
        <v>160</v>
      </c>
      <c r="AH251" s="151"/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1" x14ac:dyDescent="0.2">
      <c r="A252" s="180">
        <v>134</v>
      </c>
      <c r="B252" s="181" t="s">
        <v>491</v>
      </c>
      <c r="C252" s="192" t="s">
        <v>492</v>
      </c>
      <c r="D252" s="182" t="s">
        <v>140</v>
      </c>
      <c r="E252" s="183">
        <v>4</v>
      </c>
      <c r="F252" s="184"/>
      <c r="G252" s="185">
        <f t="shared" si="28"/>
        <v>0</v>
      </c>
      <c r="H252" s="184"/>
      <c r="I252" s="185">
        <f t="shared" si="29"/>
        <v>0</v>
      </c>
      <c r="J252" s="184"/>
      <c r="K252" s="185">
        <f t="shared" si="30"/>
        <v>0</v>
      </c>
      <c r="L252" s="185">
        <v>21</v>
      </c>
      <c r="M252" s="185">
        <f t="shared" si="31"/>
        <v>0</v>
      </c>
      <c r="N252" s="185">
        <v>0</v>
      </c>
      <c r="O252" s="185">
        <f t="shared" si="32"/>
        <v>0</v>
      </c>
      <c r="P252" s="185">
        <v>0</v>
      </c>
      <c r="Q252" s="185">
        <f t="shared" si="33"/>
        <v>0</v>
      </c>
      <c r="R252" s="185" t="s">
        <v>158</v>
      </c>
      <c r="S252" s="185" t="s">
        <v>131</v>
      </c>
      <c r="T252" s="186" t="s">
        <v>131</v>
      </c>
      <c r="U252" s="160">
        <v>0</v>
      </c>
      <c r="V252" s="160">
        <f t="shared" si="34"/>
        <v>0</v>
      </c>
      <c r="W252" s="160"/>
      <c r="X252" s="160" t="s">
        <v>159</v>
      </c>
      <c r="Y252" s="151"/>
      <c r="Z252" s="151"/>
      <c r="AA252" s="151"/>
      <c r="AB252" s="151"/>
      <c r="AC252" s="151"/>
      <c r="AD252" s="151"/>
      <c r="AE252" s="151"/>
      <c r="AF252" s="151"/>
      <c r="AG252" s="151" t="s">
        <v>160</v>
      </c>
      <c r="AH252" s="151"/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1" x14ac:dyDescent="0.2">
      <c r="A253" s="180">
        <v>135</v>
      </c>
      <c r="B253" s="181" t="s">
        <v>493</v>
      </c>
      <c r="C253" s="192" t="s">
        <v>494</v>
      </c>
      <c r="D253" s="182" t="s">
        <v>140</v>
      </c>
      <c r="E253" s="183">
        <v>4</v>
      </c>
      <c r="F253" s="184"/>
      <c r="G253" s="185">
        <f t="shared" si="28"/>
        <v>0</v>
      </c>
      <c r="H253" s="184"/>
      <c r="I253" s="185">
        <f t="shared" si="29"/>
        <v>0</v>
      </c>
      <c r="J253" s="184"/>
      <c r="K253" s="185">
        <f t="shared" si="30"/>
        <v>0</v>
      </c>
      <c r="L253" s="185">
        <v>21</v>
      </c>
      <c r="M253" s="185">
        <f t="shared" si="31"/>
        <v>0</v>
      </c>
      <c r="N253" s="185">
        <v>0</v>
      </c>
      <c r="O253" s="185">
        <f t="shared" si="32"/>
        <v>0</v>
      </c>
      <c r="P253" s="185">
        <v>0</v>
      </c>
      <c r="Q253" s="185">
        <f t="shared" si="33"/>
        <v>0</v>
      </c>
      <c r="R253" s="185" t="s">
        <v>158</v>
      </c>
      <c r="S253" s="185" t="s">
        <v>131</v>
      </c>
      <c r="T253" s="186" t="s">
        <v>131</v>
      </c>
      <c r="U253" s="160">
        <v>0</v>
      </c>
      <c r="V253" s="160">
        <f t="shared" si="34"/>
        <v>0</v>
      </c>
      <c r="W253" s="160"/>
      <c r="X253" s="160" t="s">
        <v>159</v>
      </c>
      <c r="Y253" s="151"/>
      <c r="Z253" s="151"/>
      <c r="AA253" s="151"/>
      <c r="AB253" s="151"/>
      <c r="AC253" s="151"/>
      <c r="AD253" s="151"/>
      <c r="AE253" s="151"/>
      <c r="AF253" s="151"/>
      <c r="AG253" s="151" t="s">
        <v>160</v>
      </c>
      <c r="AH253" s="151"/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1" x14ac:dyDescent="0.2">
      <c r="A254" s="180">
        <v>136</v>
      </c>
      <c r="B254" s="181" t="s">
        <v>495</v>
      </c>
      <c r="C254" s="192" t="s">
        <v>496</v>
      </c>
      <c r="D254" s="182" t="s">
        <v>140</v>
      </c>
      <c r="E254" s="183">
        <v>2</v>
      </c>
      <c r="F254" s="184"/>
      <c r="G254" s="185">
        <f t="shared" si="28"/>
        <v>0</v>
      </c>
      <c r="H254" s="184"/>
      <c r="I254" s="185">
        <f t="shared" si="29"/>
        <v>0</v>
      </c>
      <c r="J254" s="184"/>
      <c r="K254" s="185">
        <f t="shared" si="30"/>
        <v>0</v>
      </c>
      <c r="L254" s="185">
        <v>21</v>
      </c>
      <c r="M254" s="185">
        <f t="shared" si="31"/>
        <v>0</v>
      </c>
      <c r="N254" s="185">
        <v>0</v>
      </c>
      <c r="O254" s="185">
        <f t="shared" si="32"/>
        <v>0</v>
      </c>
      <c r="P254" s="185">
        <v>0</v>
      </c>
      <c r="Q254" s="185">
        <f t="shared" si="33"/>
        <v>0</v>
      </c>
      <c r="R254" s="185" t="s">
        <v>158</v>
      </c>
      <c r="S254" s="185" t="s">
        <v>131</v>
      </c>
      <c r="T254" s="186" t="s">
        <v>131</v>
      </c>
      <c r="U254" s="160">
        <v>0</v>
      </c>
      <c r="V254" s="160">
        <f t="shared" si="34"/>
        <v>0</v>
      </c>
      <c r="W254" s="160"/>
      <c r="X254" s="160" t="s">
        <v>159</v>
      </c>
      <c r="Y254" s="151"/>
      <c r="Z254" s="151"/>
      <c r="AA254" s="151"/>
      <c r="AB254" s="151"/>
      <c r="AC254" s="151"/>
      <c r="AD254" s="151"/>
      <c r="AE254" s="151"/>
      <c r="AF254" s="151"/>
      <c r="AG254" s="151" t="s">
        <v>160</v>
      </c>
      <c r="AH254" s="151"/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">
      <c r="A255" s="172">
        <v>137</v>
      </c>
      <c r="B255" s="173" t="s">
        <v>497</v>
      </c>
      <c r="C255" s="189" t="s">
        <v>498</v>
      </c>
      <c r="D255" s="174" t="s">
        <v>140</v>
      </c>
      <c r="E255" s="175">
        <v>1</v>
      </c>
      <c r="F255" s="176"/>
      <c r="G255" s="177">
        <f t="shared" si="28"/>
        <v>0</v>
      </c>
      <c r="H255" s="176"/>
      <c r="I255" s="177">
        <f t="shared" si="29"/>
        <v>0</v>
      </c>
      <c r="J255" s="176"/>
      <c r="K255" s="177">
        <f t="shared" si="30"/>
        <v>0</v>
      </c>
      <c r="L255" s="177">
        <v>21</v>
      </c>
      <c r="M255" s="177">
        <f t="shared" si="31"/>
        <v>0</v>
      </c>
      <c r="N255" s="177">
        <v>2.0000000000000002E-5</v>
      </c>
      <c r="O255" s="177">
        <f t="shared" si="32"/>
        <v>0</v>
      </c>
      <c r="P255" s="177">
        <v>0</v>
      </c>
      <c r="Q255" s="177">
        <f t="shared" si="33"/>
        <v>0</v>
      </c>
      <c r="R255" s="177"/>
      <c r="S255" s="177" t="s">
        <v>131</v>
      </c>
      <c r="T255" s="178" t="s">
        <v>131</v>
      </c>
      <c r="U255" s="160">
        <v>0.2402</v>
      </c>
      <c r="V255" s="160">
        <f t="shared" si="34"/>
        <v>0.24</v>
      </c>
      <c r="W255" s="160"/>
      <c r="X255" s="160" t="s">
        <v>132</v>
      </c>
      <c r="Y255" s="151"/>
      <c r="Z255" s="151"/>
      <c r="AA255" s="151"/>
      <c r="AB255" s="151"/>
      <c r="AC255" s="151"/>
      <c r="AD255" s="151"/>
      <c r="AE255" s="151"/>
      <c r="AF255" s="151"/>
      <c r="AG255" s="151" t="s">
        <v>133</v>
      </c>
      <c r="AH255" s="151"/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1" x14ac:dyDescent="0.2">
      <c r="A256" s="158"/>
      <c r="B256" s="159"/>
      <c r="C256" s="190" t="s">
        <v>499</v>
      </c>
      <c r="D256" s="161"/>
      <c r="E256" s="162">
        <v>1</v>
      </c>
      <c r="F256" s="160"/>
      <c r="G256" s="160"/>
      <c r="H256" s="160"/>
      <c r="I256" s="160"/>
      <c r="J256" s="160"/>
      <c r="K256" s="160"/>
      <c r="L256" s="160"/>
      <c r="M256" s="160"/>
      <c r="N256" s="160"/>
      <c r="O256" s="160"/>
      <c r="P256" s="160"/>
      <c r="Q256" s="160"/>
      <c r="R256" s="160"/>
      <c r="S256" s="160"/>
      <c r="T256" s="160"/>
      <c r="U256" s="160"/>
      <c r="V256" s="160"/>
      <c r="W256" s="160"/>
      <c r="X256" s="160"/>
      <c r="Y256" s="151"/>
      <c r="Z256" s="151"/>
      <c r="AA256" s="151"/>
      <c r="AB256" s="151"/>
      <c r="AC256" s="151"/>
      <c r="AD256" s="151"/>
      <c r="AE256" s="151"/>
      <c r="AF256" s="151"/>
      <c r="AG256" s="151" t="s">
        <v>137</v>
      </c>
      <c r="AH256" s="151">
        <v>5</v>
      </c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1" x14ac:dyDescent="0.2">
      <c r="A257" s="172">
        <v>138</v>
      </c>
      <c r="B257" s="173" t="s">
        <v>252</v>
      </c>
      <c r="C257" s="189" t="s">
        <v>253</v>
      </c>
      <c r="D257" s="174" t="s">
        <v>140</v>
      </c>
      <c r="E257" s="175">
        <v>9</v>
      </c>
      <c r="F257" s="176"/>
      <c r="G257" s="177">
        <f>ROUND(E257*F257,2)</f>
        <v>0</v>
      </c>
      <c r="H257" s="176"/>
      <c r="I257" s="177">
        <f>ROUND(E257*H257,2)</f>
        <v>0</v>
      </c>
      <c r="J257" s="176"/>
      <c r="K257" s="177">
        <f>ROUND(E257*J257,2)</f>
        <v>0</v>
      </c>
      <c r="L257" s="177">
        <v>21</v>
      </c>
      <c r="M257" s="177">
        <f>G257*(1+L257/100)</f>
        <v>0</v>
      </c>
      <c r="N257" s="177">
        <v>3.0000000000000001E-5</v>
      </c>
      <c r="O257" s="177">
        <f>ROUND(E257*N257,2)</f>
        <v>0</v>
      </c>
      <c r="P257" s="177">
        <v>0</v>
      </c>
      <c r="Q257" s="177">
        <f>ROUND(E257*P257,2)</f>
        <v>0</v>
      </c>
      <c r="R257" s="177"/>
      <c r="S257" s="177" t="s">
        <v>131</v>
      </c>
      <c r="T257" s="178" t="s">
        <v>131</v>
      </c>
      <c r="U257" s="160">
        <v>0.27579999999999999</v>
      </c>
      <c r="V257" s="160">
        <f>ROUND(E257*U257,2)</f>
        <v>2.48</v>
      </c>
      <c r="W257" s="160"/>
      <c r="X257" s="160" t="s">
        <v>132</v>
      </c>
      <c r="Y257" s="151"/>
      <c r="Z257" s="151"/>
      <c r="AA257" s="151"/>
      <c r="AB257" s="151"/>
      <c r="AC257" s="151"/>
      <c r="AD257" s="151"/>
      <c r="AE257" s="151"/>
      <c r="AF257" s="151"/>
      <c r="AG257" s="151" t="s">
        <v>133</v>
      </c>
      <c r="AH257" s="151"/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outlineLevel="1" x14ac:dyDescent="0.2">
      <c r="A258" s="158"/>
      <c r="B258" s="159"/>
      <c r="C258" s="190" t="s">
        <v>500</v>
      </c>
      <c r="D258" s="161"/>
      <c r="E258" s="162">
        <v>1</v>
      </c>
      <c r="F258" s="160"/>
      <c r="G258" s="160"/>
      <c r="H258" s="160"/>
      <c r="I258" s="160"/>
      <c r="J258" s="160"/>
      <c r="K258" s="160"/>
      <c r="L258" s="160"/>
      <c r="M258" s="160"/>
      <c r="N258" s="160"/>
      <c r="O258" s="160"/>
      <c r="P258" s="160"/>
      <c r="Q258" s="160"/>
      <c r="R258" s="160"/>
      <c r="S258" s="160"/>
      <c r="T258" s="160"/>
      <c r="U258" s="160"/>
      <c r="V258" s="160"/>
      <c r="W258" s="160"/>
      <c r="X258" s="160"/>
      <c r="Y258" s="151"/>
      <c r="Z258" s="151"/>
      <c r="AA258" s="151"/>
      <c r="AB258" s="151"/>
      <c r="AC258" s="151"/>
      <c r="AD258" s="151"/>
      <c r="AE258" s="151"/>
      <c r="AF258" s="151"/>
      <c r="AG258" s="151" t="s">
        <v>137</v>
      </c>
      <c r="AH258" s="151">
        <v>5</v>
      </c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1" x14ac:dyDescent="0.2">
      <c r="A259" s="158"/>
      <c r="B259" s="159"/>
      <c r="C259" s="190" t="s">
        <v>501</v>
      </c>
      <c r="D259" s="161"/>
      <c r="E259" s="162">
        <v>8</v>
      </c>
      <c r="F259" s="160"/>
      <c r="G259" s="160"/>
      <c r="H259" s="160"/>
      <c r="I259" s="160"/>
      <c r="J259" s="160"/>
      <c r="K259" s="160"/>
      <c r="L259" s="160"/>
      <c r="M259" s="160"/>
      <c r="N259" s="160"/>
      <c r="O259" s="160"/>
      <c r="P259" s="160"/>
      <c r="Q259" s="160"/>
      <c r="R259" s="160"/>
      <c r="S259" s="160"/>
      <c r="T259" s="160"/>
      <c r="U259" s="160"/>
      <c r="V259" s="160"/>
      <c r="W259" s="160"/>
      <c r="X259" s="160"/>
      <c r="Y259" s="151"/>
      <c r="Z259" s="151"/>
      <c r="AA259" s="151"/>
      <c r="AB259" s="151"/>
      <c r="AC259" s="151"/>
      <c r="AD259" s="151"/>
      <c r="AE259" s="151"/>
      <c r="AF259" s="151"/>
      <c r="AG259" s="151" t="s">
        <v>137</v>
      </c>
      <c r="AH259" s="151">
        <v>5</v>
      </c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1" x14ac:dyDescent="0.2">
      <c r="A260" s="172">
        <v>139</v>
      </c>
      <c r="B260" s="173" t="s">
        <v>502</v>
      </c>
      <c r="C260" s="189" t="s">
        <v>503</v>
      </c>
      <c r="D260" s="174" t="s">
        <v>140</v>
      </c>
      <c r="E260" s="175">
        <v>13</v>
      </c>
      <c r="F260" s="176"/>
      <c r="G260" s="177">
        <f>ROUND(E260*F260,2)</f>
        <v>0</v>
      </c>
      <c r="H260" s="176"/>
      <c r="I260" s="177">
        <f>ROUND(E260*H260,2)</f>
        <v>0</v>
      </c>
      <c r="J260" s="176"/>
      <c r="K260" s="177">
        <f>ROUND(E260*J260,2)</f>
        <v>0</v>
      </c>
      <c r="L260" s="177">
        <v>21</v>
      </c>
      <c r="M260" s="177">
        <f>G260*(1+L260/100)</f>
        <v>0</v>
      </c>
      <c r="N260" s="177">
        <v>3.0000000000000001E-5</v>
      </c>
      <c r="O260" s="177">
        <f>ROUND(E260*N260,2)</f>
        <v>0</v>
      </c>
      <c r="P260" s="177">
        <v>0</v>
      </c>
      <c r="Q260" s="177">
        <f>ROUND(E260*P260,2)</f>
        <v>0</v>
      </c>
      <c r="R260" s="177"/>
      <c r="S260" s="177" t="s">
        <v>131</v>
      </c>
      <c r="T260" s="178" t="s">
        <v>131</v>
      </c>
      <c r="U260" s="160">
        <v>0.32619999999999999</v>
      </c>
      <c r="V260" s="160">
        <f>ROUND(E260*U260,2)</f>
        <v>4.24</v>
      </c>
      <c r="W260" s="160"/>
      <c r="X260" s="160" t="s">
        <v>132</v>
      </c>
      <c r="Y260" s="151"/>
      <c r="Z260" s="151"/>
      <c r="AA260" s="151"/>
      <c r="AB260" s="151"/>
      <c r="AC260" s="151"/>
      <c r="AD260" s="151"/>
      <c r="AE260" s="151"/>
      <c r="AF260" s="151"/>
      <c r="AG260" s="151" t="s">
        <v>133</v>
      </c>
      <c r="AH260" s="151"/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outlineLevel="1" x14ac:dyDescent="0.2">
      <c r="A261" s="158"/>
      <c r="B261" s="159"/>
      <c r="C261" s="190" t="s">
        <v>504</v>
      </c>
      <c r="D261" s="161"/>
      <c r="E261" s="162">
        <v>3</v>
      </c>
      <c r="F261" s="160"/>
      <c r="G261" s="160"/>
      <c r="H261" s="160"/>
      <c r="I261" s="160"/>
      <c r="J261" s="160"/>
      <c r="K261" s="160"/>
      <c r="L261" s="160"/>
      <c r="M261" s="160"/>
      <c r="N261" s="160"/>
      <c r="O261" s="160"/>
      <c r="P261" s="160"/>
      <c r="Q261" s="160"/>
      <c r="R261" s="160"/>
      <c r="S261" s="160"/>
      <c r="T261" s="160"/>
      <c r="U261" s="160"/>
      <c r="V261" s="160"/>
      <c r="W261" s="160"/>
      <c r="X261" s="160"/>
      <c r="Y261" s="151"/>
      <c r="Z261" s="151"/>
      <c r="AA261" s="151"/>
      <c r="AB261" s="151"/>
      <c r="AC261" s="151"/>
      <c r="AD261" s="151"/>
      <c r="AE261" s="151"/>
      <c r="AF261" s="151"/>
      <c r="AG261" s="151" t="s">
        <v>137</v>
      </c>
      <c r="AH261" s="151">
        <v>5</v>
      </c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outlineLevel="1" x14ac:dyDescent="0.2">
      <c r="A262" s="158"/>
      <c r="B262" s="159"/>
      <c r="C262" s="190" t="s">
        <v>505</v>
      </c>
      <c r="D262" s="161"/>
      <c r="E262" s="162">
        <v>6</v>
      </c>
      <c r="F262" s="160"/>
      <c r="G262" s="160"/>
      <c r="H262" s="160"/>
      <c r="I262" s="160"/>
      <c r="J262" s="160"/>
      <c r="K262" s="160"/>
      <c r="L262" s="160"/>
      <c r="M262" s="160"/>
      <c r="N262" s="160"/>
      <c r="O262" s="160"/>
      <c r="P262" s="160"/>
      <c r="Q262" s="160"/>
      <c r="R262" s="160"/>
      <c r="S262" s="160"/>
      <c r="T262" s="160"/>
      <c r="U262" s="160"/>
      <c r="V262" s="160"/>
      <c r="W262" s="160"/>
      <c r="X262" s="160"/>
      <c r="Y262" s="151"/>
      <c r="Z262" s="151"/>
      <c r="AA262" s="151"/>
      <c r="AB262" s="151"/>
      <c r="AC262" s="151"/>
      <c r="AD262" s="151"/>
      <c r="AE262" s="151"/>
      <c r="AF262" s="151"/>
      <c r="AG262" s="151" t="s">
        <v>137</v>
      </c>
      <c r="AH262" s="151">
        <v>5</v>
      </c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1" x14ac:dyDescent="0.2">
      <c r="A263" s="158"/>
      <c r="B263" s="159"/>
      <c r="C263" s="190" t="s">
        <v>506</v>
      </c>
      <c r="D263" s="161"/>
      <c r="E263" s="162">
        <v>4</v>
      </c>
      <c r="F263" s="160"/>
      <c r="G263" s="160"/>
      <c r="H263" s="160"/>
      <c r="I263" s="160"/>
      <c r="J263" s="160"/>
      <c r="K263" s="160"/>
      <c r="L263" s="160"/>
      <c r="M263" s="160"/>
      <c r="N263" s="160"/>
      <c r="O263" s="160"/>
      <c r="P263" s="160"/>
      <c r="Q263" s="160"/>
      <c r="R263" s="160"/>
      <c r="S263" s="160"/>
      <c r="T263" s="160"/>
      <c r="U263" s="160"/>
      <c r="V263" s="160"/>
      <c r="W263" s="160"/>
      <c r="X263" s="160"/>
      <c r="Y263" s="151"/>
      <c r="Z263" s="151"/>
      <c r="AA263" s="151"/>
      <c r="AB263" s="151"/>
      <c r="AC263" s="151"/>
      <c r="AD263" s="151"/>
      <c r="AE263" s="151"/>
      <c r="AF263" s="151"/>
      <c r="AG263" s="151" t="s">
        <v>137</v>
      </c>
      <c r="AH263" s="151">
        <v>5</v>
      </c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outlineLevel="1" x14ac:dyDescent="0.2">
      <c r="A264" s="172">
        <v>140</v>
      </c>
      <c r="B264" s="173" t="s">
        <v>507</v>
      </c>
      <c r="C264" s="189" t="s">
        <v>508</v>
      </c>
      <c r="D264" s="174" t="s">
        <v>140</v>
      </c>
      <c r="E264" s="175">
        <v>12</v>
      </c>
      <c r="F264" s="176"/>
      <c r="G264" s="177">
        <f>ROUND(E264*F264,2)</f>
        <v>0</v>
      </c>
      <c r="H264" s="176"/>
      <c r="I264" s="177">
        <f>ROUND(E264*H264,2)</f>
        <v>0</v>
      </c>
      <c r="J264" s="176"/>
      <c r="K264" s="177">
        <f>ROUND(E264*J264,2)</f>
        <v>0</v>
      </c>
      <c r="L264" s="177">
        <v>21</v>
      </c>
      <c r="M264" s="177">
        <f>G264*(1+L264/100)</f>
        <v>0</v>
      </c>
      <c r="N264" s="177">
        <v>3.0000000000000001E-5</v>
      </c>
      <c r="O264" s="177">
        <f>ROUND(E264*N264,2)</f>
        <v>0</v>
      </c>
      <c r="P264" s="177">
        <v>0</v>
      </c>
      <c r="Q264" s="177">
        <f>ROUND(E264*P264,2)</f>
        <v>0</v>
      </c>
      <c r="R264" s="177"/>
      <c r="S264" s="177" t="s">
        <v>131</v>
      </c>
      <c r="T264" s="178" t="s">
        <v>131</v>
      </c>
      <c r="U264" s="160">
        <v>0.44350000000000001</v>
      </c>
      <c r="V264" s="160">
        <f>ROUND(E264*U264,2)</f>
        <v>5.32</v>
      </c>
      <c r="W264" s="160"/>
      <c r="X264" s="160" t="s">
        <v>132</v>
      </c>
      <c r="Y264" s="151"/>
      <c r="Z264" s="151"/>
      <c r="AA264" s="151"/>
      <c r="AB264" s="151"/>
      <c r="AC264" s="151"/>
      <c r="AD264" s="151"/>
      <c r="AE264" s="151"/>
      <c r="AF264" s="151"/>
      <c r="AG264" s="151" t="s">
        <v>133</v>
      </c>
      <c r="AH264" s="151"/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outlineLevel="1" x14ac:dyDescent="0.2">
      <c r="A265" s="158"/>
      <c r="B265" s="159"/>
      <c r="C265" s="190" t="s">
        <v>509</v>
      </c>
      <c r="D265" s="161"/>
      <c r="E265" s="162">
        <v>6</v>
      </c>
      <c r="F265" s="160"/>
      <c r="G265" s="160"/>
      <c r="H265" s="160"/>
      <c r="I265" s="160"/>
      <c r="J265" s="160"/>
      <c r="K265" s="160"/>
      <c r="L265" s="160"/>
      <c r="M265" s="160"/>
      <c r="N265" s="160"/>
      <c r="O265" s="160"/>
      <c r="P265" s="160"/>
      <c r="Q265" s="160"/>
      <c r="R265" s="160"/>
      <c r="S265" s="160"/>
      <c r="T265" s="160"/>
      <c r="U265" s="160"/>
      <c r="V265" s="160"/>
      <c r="W265" s="160"/>
      <c r="X265" s="160"/>
      <c r="Y265" s="151"/>
      <c r="Z265" s="151"/>
      <c r="AA265" s="151"/>
      <c r="AB265" s="151"/>
      <c r="AC265" s="151"/>
      <c r="AD265" s="151"/>
      <c r="AE265" s="151"/>
      <c r="AF265" s="151"/>
      <c r="AG265" s="151" t="s">
        <v>137</v>
      </c>
      <c r="AH265" s="151">
        <v>5</v>
      </c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outlineLevel="1" x14ac:dyDescent="0.2">
      <c r="A266" s="158"/>
      <c r="B266" s="159"/>
      <c r="C266" s="190" t="s">
        <v>510</v>
      </c>
      <c r="D266" s="161"/>
      <c r="E266" s="162">
        <v>4</v>
      </c>
      <c r="F266" s="160"/>
      <c r="G266" s="160"/>
      <c r="H266" s="160"/>
      <c r="I266" s="160"/>
      <c r="J266" s="160"/>
      <c r="K266" s="160"/>
      <c r="L266" s="160"/>
      <c r="M266" s="160"/>
      <c r="N266" s="160"/>
      <c r="O266" s="160"/>
      <c r="P266" s="160"/>
      <c r="Q266" s="160"/>
      <c r="R266" s="160"/>
      <c r="S266" s="160"/>
      <c r="T266" s="160"/>
      <c r="U266" s="160"/>
      <c r="V266" s="160"/>
      <c r="W266" s="160"/>
      <c r="X266" s="160"/>
      <c r="Y266" s="151"/>
      <c r="Z266" s="151"/>
      <c r="AA266" s="151"/>
      <c r="AB266" s="151"/>
      <c r="AC266" s="151"/>
      <c r="AD266" s="151"/>
      <c r="AE266" s="151"/>
      <c r="AF266" s="151"/>
      <c r="AG266" s="151" t="s">
        <v>137</v>
      </c>
      <c r="AH266" s="151">
        <v>5</v>
      </c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1" x14ac:dyDescent="0.2">
      <c r="A267" s="158"/>
      <c r="B267" s="159"/>
      <c r="C267" s="190" t="s">
        <v>511</v>
      </c>
      <c r="D267" s="161"/>
      <c r="E267" s="162">
        <v>2</v>
      </c>
      <c r="F267" s="160"/>
      <c r="G267" s="160"/>
      <c r="H267" s="160"/>
      <c r="I267" s="160"/>
      <c r="J267" s="160"/>
      <c r="K267" s="160"/>
      <c r="L267" s="160"/>
      <c r="M267" s="160"/>
      <c r="N267" s="160"/>
      <c r="O267" s="160"/>
      <c r="P267" s="160"/>
      <c r="Q267" s="160"/>
      <c r="R267" s="160"/>
      <c r="S267" s="160"/>
      <c r="T267" s="160"/>
      <c r="U267" s="160"/>
      <c r="V267" s="160"/>
      <c r="W267" s="160"/>
      <c r="X267" s="160"/>
      <c r="Y267" s="151"/>
      <c r="Z267" s="151"/>
      <c r="AA267" s="151"/>
      <c r="AB267" s="151"/>
      <c r="AC267" s="151"/>
      <c r="AD267" s="151"/>
      <c r="AE267" s="151"/>
      <c r="AF267" s="151"/>
      <c r="AG267" s="151" t="s">
        <v>137</v>
      </c>
      <c r="AH267" s="151">
        <v>5</v>
      </c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outlineLevel="1" x14ac:dyDescent="0.2">
      <c r="A268" s="172">
        <v>141</v>
      </c>
      <c r="B268" s="173" t="s">
        <v>512</v>
      </c>
      <c r="C268" s="189" t="s">
        <v>513</v>
      </c>
      <c r="D268" s="174" t="s">
        <v>140</v>
      </c>
      <c r="E268" s="175">
        <v>4</v>
      </c>
      <c r="F268" s="176"/>
      <c r="G268" s="177">
        <f>ROUND(E268*F268,2)</f>
        <v>0</v>
      </c>
      <c r="H268" s="176"/>
      <c r="I268" s="177">
        <f>ROUND(E268*H268,2)</f>
        <v>0</v>
      </c>
      <c r="J268" s="176"/>
      <c r="K268" s="177">
        <f>ROUND(E268*J268,2)</f>
        <v>0</v>
      </c>
      <c r="L268" s="177">
        <v>21</v>
      </c>
      <c r="M268" s="177">
        <f>G268*(1+L268/100)</f>
        <v>0</v>
      </c>
      <c r="N268" s="177">
        <v>3.0000000000000001E-5</v>
      </c>
      <c r="O268" s="177">
        <f>ROUND(E268*N268,2)</f>
        <v>0</v>
      </c>
      <c r="P268" s="177">
        <v>0</v>
      </c>
      <c r="Q268" s="177">
        <f>ROUND(E268*P268,2)</f>
        <v>0</v>
      </c>
      <c r="R268" s="177"/>
      <c r="S268" s="177" t="s">
        <v>131</v>
      </c>
      <c r="T268" s="178" t="s">
        <v>131</v>
      </c>
      <c r="U268" s="160">
        <v>0.5081</v>
      </c>
      <c r="V268" s="160">
        <f>ROUND(E268*U268,2)</f>
        <v>2.0299999999999998</v>
      </c>
      <c r="W268" s="160"/>
      <c r="X268" s="160" t="s">
        <v>132</v>
      </c>
      <c r="Y268" s="151"/>
      <c r="Z268" s="151"/>
      <c r="AA268" s="151"/>
      <c r="AB268" s="151"/>
      <c r="AC268" s="151"/>
      <c r="AD268" s="151"/>
      <c r="AE268" s="151"/>
      <c r="AF268" s="151"/>
      <c r="AG268" s="151" t="s">
        <v>133</v>
      </c>
      <c r="AH268" s="151"/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1" x14ac:dyDescent="0.2">
      <c r="A269" s="158"/>
      <c r="B269" s="159"/>
      <c r="C269" s="190" t="s">
        <v>514</v>
      </c>
      <c r="D269" s="161"/>
      <c r="E269" s="162">
        <v>4</v>
      </c>
      <c r="F269" s="160"/>
      <c r="G269" s="160"/>
      <c r="H269" s="160"/>
      <c r="I269" s="160"/>
      <c r="J269" s="160"/>
      <c r="K269" s="160"/>
      <c r="L269" s="160"/>
      <c r="M269" s="160"/>
      <c r="N269" s="160"/>
      <c r="O269" s="160"/>
      <c r="P269" s="160"/>
      <c r="Q269" s="160"/>
      <c r="R269" s="160"/>
      <c r="S269" s="160"/>
      <c r="T269" s="160"/>
      <c r="U269" s="160"/>
      <c r="V269" s="160"/>
      <c r="W269" s="160"/>
      <c r="X269" s="160"/>
      <c r="Y269" s="151"/>
      <c r="Z269" s="151"/>
      <c r="AA269" s="151"/>
      <c r="AB269" s="151"/>
      <c r="AC269" s="151"/>
      <c r="AD269" s="151"/>
      <c r="AE269" s="151"/>
      <c r="AF269" s="151"/>
      <c r="AG269" s="151" t="s">
        <v>137</v>
      </c>
      <c r="AH269" s="151">
        <v>5</v>
      </c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outlineLevel="1" x14ac:dyDescent="0.2">
      <c r="A270" s="180">
        <v>142</v>
      </c>
      <c r="B270" s="181" t="s">
        <v>515</v>
      </c>
      <c r="C270" s="192" t="s">
        <v>516</v>
      </c>
      <c r="D270" s="182" t="s">
        <v>201</v>
      </c>
      <c r="E270" s="183">
        <v>2.8740000000000002E-2</v>
      </c>
      <c r="F270" s="184"/>
      <c r="G270" s="185">
        <f>ROUND(E270*F270,2)</f>
        <v>0</v>
      </c>
      <c r="H270" s="184"/>
      <c r="I270" s="185">
        <f>ROUND(E270*H270,2)</f>
        <v>0</v>
      </c>
      <c r="J270" s="184"/>
      <c r="K270" s="185">
        <f>ROUND(E270*J270,2)</f>
        <v>0</v>
      </c>
      <c r="L270" s="185">
        <v>21</v>
      </c>
      <c r="M270" s="185">
        <f>G270*(1+L270/100)</f>
        <v>0</v>
      </c>
      <c r="N270" s="185">
        <v>0</v>
      </c>
      <c r="O270" s="185">
        <f>ROUND(E270*N270,2)</f>
        <v>0</v>
      </c>
      <c r="P270" s="185">
        <v>0</v>
      </c>
      <c r="Q270" s="185">
        <f>ROUND(E270*P270,2)</f>
        <v>0</v>
      </c>
      <c r="R270" s="185" t="s">
        <v>232</v>
      </c>
      <c r="S270" s="185" t="s">
        <v>131</v>
      </c>
      <c r="T270" s="186" t="s">
        <v>131</v>
      </c>
      <c r="U270" s="160">
        <v>2.5750000000000002</v>
      </c>
      <c r="V270" s="160">
        <f>ROUND(E270*U270,2)</f>
        <v>7.0000000000000007E-2</v>
      </c>
      <c r="W270" s="160"/>
      <c r="X270" s="160" t="s">
        <v>203</v>
      </c>
      <c r="Y270" s="151"/>
      <c r="Z270" s="151"/>
      <c r="AA270" s="151"/>
      <c r="AB270" s="151"/>
      <c r="AC270" s="151"/>
      <c r="AD270" s="151"/>
      <c r="AE270" s="151"/>
      <c r="AF270" s="151"/>
      <c r="AG270" s="151" t="s">
        <v>204</v>
      </c>
      <c r="AH270" s="151"/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x14ac:dyDescent="0.2">
      <c r="A271" s="166" t="s">
        <v>125</v>
      </c>
      <c r="B271" s="167" t="s">
        <v>88</v>
      </c>
      <c r="C271" s="188" t="s">
        <v>89</v>
      </c>
      <c r="D271" s="168"/>
      <c r="E271" s="169"/>
      <c r="F271" s="170"/>
      <c r="G271" s="170">
        <f>SUMIF(AG272:AG292,"&lt;&gt;NOR",G272:G292)</f>
        <v>0</v>
      </c>
      <c r="H271" s="170"/>
      <c r="I271" s="170">
        <f>SUM(I272:I292)</f>
        <v>0</v>
      </c>
      <c r="J271" s="170"/>
      <c r="K271" s="170">
        <f>SUM(K272:K292)</f>
        <v>0</v>
      </c>
      <c r="L271" s="170"/>
      <c r="M271" s="170">
        <f>SUM(M272:M292)</f>
        <v>0</v>
      </c>
      <c r="N271" s="170"/>
      <c r="O271" s="170">
        <f>SUM(O272:O292)</f>
        <v>0</v>
      </c>
      <c r="P271" s="170"/>
      <c r="Q271" s="170">
        <f>SUM(Q272:Q292)</f>
        <v>0</v>
      </c>
      <c r="R271" s="170"/>
      <c r="S271" s="170"/>
      <c r="T271" s="171"/>
      <c r="U271" s="165"/>
      <c r="V271" s="165">
        <f>SUM(V272:V292)</f>
        <v>0</v>
      </c>
      <c r="W271" s="165"/>
      <c r="X271" s="165"/>
      <c r="AG271" t="s">
        <v>126</v>
      </c>
    </row>
    <row r="272" spans="1:60" ht="22.5" outlineLevel="1" x14ac:dyDescent="0.2">
      <c r="A272" s="172">
        <v>143</v>
      </c>
      <c r="B272" s="173" t="s">
        <v>517</v>
      </c>
      <c r="C272" s="189" t="s">
        <v>518</v>
      </c>
      <c r="D272" s="174" t="s">
        <v>519</v>
      </c>
      <c r="E272" s="175">
        <v>0.70057999999999998</v>
      </c>
      <c r="F272" s="176"/>
      <c r="G272" s="177">
        <f>ROUND(E272*F272,2)</f>
        <v>0</v>
      </c>
      <c r="H272" s="176"/>
      <c r="I272" s="177">
        <f>ROUND(E272*H272,2)</f>
        <v>0</v>
      </c>
      <c r="J272" s="176"/>
      <c r="K272" s="177">
        <f>ROUND(E272*J272,2)</f>
        <v>0</v>
      </c>
      <c r="L272" s="177">
        <v>21</v>
      </c>
      <c r="M272" s="177">
        <f>G272*(1+L272/100)</f>
        <v>0</v>
      </c>
      <c r="N272" s="177">
        <v>0</v>
      </c>
      <c r="O272" s="177">
        <f>ROUND(E272*N272,2)</f>
        <v>0</v>
      </c>
      <c r="P272" s="177">
        <v>0</v>
      </c>
      <c r="Q272" s="177">
        <f>ROUND(E272*P272,2)</f>
        <v>0</v>
      </c>
      <c r="R272" s="177"/>
      <c r="S272" s="177" t="s">
        <v>171</v>
      </c>
      <c r="T272" s="178" t="s">
        <v>172</v>
      </c>
      <c r="U272" s="160">
        <v>0</v>
      </c>
      <c r="V272" s="160">
        <f>ROUND(E272*U272,2)</f>
        <v>0</v>
      </c>
      <c r="W272" s="160"/>
      <c r="X272" s="160" t="s">
        <v>132</v>
      </c>
      <c r="Y272" s="151"/>
      <c r="Z272" s="151"/>
      <c r="AA272" s="151"/>
      <c r="AB272" s="151"/>
      <c r="AC272" s="151"/>
      <c r="AD272" s="151"/>
      <c r="AE272" s="151"/>
      <c r="AF272" s="151"/>
      <c r="AG272" s="151" t="s">
        <v>133</v>
      </c>
      <c r="AH272" s="151"/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1" x14ac:dyDescent="0.2">
      <c r="A273" s="158"/>
      <c r="B273" s="159"/>
      <c r="C273" s="190" t="s">
        <v>520</v>
      </c>
      <c r="D273" s="161"/>
      <c r="E273" s="162">
        <v>0.59689999999999999</v>
      </c>
      <c r="F273" s="160"/>
      <c r="G273" s="160"/>
      <c r="H273" s="160"/>
      <c r="I273" s="160"/>
      <c r="J273" s="160"/>
      <c r="K273" s="160"/>
      <c r="L273" s="160"/>
      <c r="M273" s="160"/>
      <c r="N273" s="160"/>
      <c r="O273" s="160"/>
      <c r="P273" s="160"/>
      <c r="Q273" s="160"/>
      <c r="R273" s="160"/>
      <c r="S273" s="160"/>
      <c r="T273" s="160"/>
      <c r="U273" s="160"/>
      <c r="V273" s="160"/>
      <c r="W273" s="160"/>
      <c r="X273" s="160"/>
      <c r="Y273" s="151"/>
      <c r="Z273" s="151"/>
      <c r="AA273" s="151"/>
      <c r="AB273" s="151"/>
      <c r="AC273" s="151"/>
      <c r="AD273" s="151"/>
      <c r="AE273" s="151"/>
      <c r="AF273" s="151"/>
      <c r="AG273" s="151" t="s">
        <v>137</v>
      </c>
      <c r="AH273" s="151">
        <v>0</v>
      </c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outlineLevel="1" x14ac:dyDescent="0.2">
      <c r="A274" s="158"/>
      <c r="B274" s="159"/>
      <c r="C274" s="190" t="s">
        <v>521</v>
      </c>
      <c r="D274" s="161"/>
      <c r="E274" s="162">
        <v>0.10367</v>
      </c>
      <c r="F274" s="160"/>
      <c r="G274" s="160"/>
      <c r="H274" s="160"/>
      <c r="I274" s="160"/>
      <c r="J274" s="160"/>
      <c r="K274" s="160"/>
      <c r="L274" s="160"/>
      <c r="M274" s="160"/>
      <c r="N274" s="160"/>
      <c r="O274" s="160"/>
      <c r="P274" s="160"/>
      <c r="Q274" s="160"/>
      <c r="R274" s="160"/>
      <c r="S274" s="160"/>
      <c r="T274" s="160"/>
      <c r="U274" s="160"/>
      <c r="V274" s="160"/>
      <c r="W274" s="160"/>
      <c r="X274" s="160"/>
      <c r="Y274" s="151"/>
      <c r="Z274" s="151"/>
      <c r="AA274" s="151"/>
      <c r="AB274" s="151"/>
      <c r="AC274" s="151"/>
      <c r="AD274" s="151"/>
      <c r="AE274" s="151"/>
      <c r="AF274" s="151"/>
      <c r="AG274" s="151" t="s">
        <v>137</v>
      </c>
      <c r="AH274" s="151">
        <v>0</v>
      </c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outlineLevel="1" x14ac:dyDescent="0.2">
      <c r="A275" s="172">
        <v>144</v>
      </c>
      <c r="B275" s="173" t="s">
        <v>522</v>
      </c>
      <c r="C275" s="189" t="s">
        <v>523</v>
      </c>
      <c r="D275" s="174" t="s">
        <v>519</v>
      </c>
      <c r="E275" s="175">
        <v>0.70057999999999998</v>
      </c>
      <c r="F275" s="176"/>
      <c r="G275" s="177">
        <f>ROUND(E275*F275,2)</f>
        <v>0</v>
      </c>
      <c r="H275" s="176"/>
      <c r="I275" s="177">
        <f>ROUND(E275*H275,2)</f>
        <v>0</v>
      </c>
      <c r="J275" s="176"/>
      <c r="K275" s="177">
        <f>ROUND(E275*J275,2)</f>
        <v>0</v>
      </c>
      <c r="L275" s="177">
        <v>21</v>
      </c>
      <c r="M275" s="177">
        <f>G275*(1+L275/100)</f>
        <v>0</v>
      </c>
      <c r="N275" s="177">
        <v>0</v>
      </c>
      <c r="O275" s="177">
        <f>ROUND(E275*N275,2)</f>
        <v>0</v>
      </c>
      <c r="P275" s="177">
        <v>0</v>
      </c>
      <c r="Q275" s="177">
        <f>ROUND(E275*P275,2)</f>
        <v>0</v>
      </c>
      <c r="R275" s="177"/>
      <c r="S275" s="177" t="s">
        <v>171</v>
      </c>
      <c r="T275" s="178" t="s">
        <v>172</v>
      </c>
      <c r="U275" s="160">
        <v>0</v>
      </c>
      <c r="V275" s="160">
        <f>ROUND(E275*U275,2)</f>
        <v>0</v>
      </c>
      <c r="W275" s="160"/>
      <c r="X275" s="160" t="s">
        <v>132</v>
      </c>
      <c r="Y275" s="151"/>
      <c r="Z275" s="151"/>
      <c r="AA275" s="151"/>
      <c r="AB275" s="151"/>
      <c r="AC275" s="151"/>
      <c r="AD275" s="151"/>
      <c r="AE275" s="151"/>
      <c r="AF275" s="151"/>
      <c r="AG275" s="151" t="s">
        <v>133</v>
      </c>
      <c r="AH275" s="151"/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outlineLevel="1" x14ac:dyDescent="0.2">
      <c r="A276" s="158"/>
      <c r="B276" s="159"/>
      <c r="C276" s="190" t="s">
        <v>524</v>
      </c>
      <c r="D276" s="161"/>
      <c r="E276" s="162">
        <v>0.70057999999999998</v>
      </c>
      <c r="F276" s="160"/>
      <c r="G276" s="160"/>
      <c r="H276" s="160"/>
      <c r="I276" s="160"/>
      <c r="J276" s="160"/>
      <c r="K276" s="160"/>
      <c r="L276" s="160"/>
      <c r="M276" s="160"/>
      <c r="N276" s="160"/>
      <c r="O276" s="160"/>
      <c r="P276" s="160"/>
      <c r="Q276" s="160"/>
      <c r="R276" s="160"/>
      <c r="S276" s="160"/>
      <c r="T276" s="160"/>
      <c r="U276" s="160"/>
      <c r="V276" s="160"/>
      <c r="W276" s="160"/>
      <c r="X276" s="160"/>
      <c r="Y276" s="151"/>
      <c r="Z276" s="151"/>
      <c r="AA276" s="151"/>
      <c r="AB276" s="151"/>
      <c r="AC276" s="151"/>
      <c r="AD276" s="151"/>
      <c r="AE276" s="151"/>
      <c r="AF276" s="151"/>
      <c r="AG276" s="151" t="s">
        <v>137</v>
      </c>
      <c r="AH276" s="151">
        <v>5</v>
      </c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outlineLevel="1" x14ac:dyDescent="0.2">
      <c r="A277" s="172">
        <v>145</v>
      </c>
      <c r="B277" s="173" t="s">
        <v>525</v>
      </c>
      <c r="C277" s="189" t="s">
        <v>526</v>
      </c>
      <c r="D277" s="174" t="s">
        <v>519</v>
      </c>
      <c r="E277" s="175">
        <v>0.70057999999999998</v>
      </c>
      <c r="F277" s="176"/>
      <c r="G277" s="177">
        <f>ROUND(E277*F277,2)</f>
        <v>0</v>
      </c>
      <c r="H277" s="176"/>
      <c r="I277" s="177">
        <f>ROUND(E277*H277,2)</f>
        <v>0</v>
      </c>
      <c r="J277" s="176"/>
      <c r="K277" s="177">
        <f>ROUND(E277*J277,2)</f>
        <v>0</v>
      </c>
      <c r="L277" s="177">
        <v>21</v>
      </c>
      <c r="M277" s="177">
        <f>G277*(1+L277/100)</f>
        <v>0</v>
      </c>
      <c r="N277" s="177">
        <v>0</v>
      </c>
      <c r="O277" s="177">
        <f>ROUND(E277*N277,2)</f>
        <v>0</v>
      </c>
      <c r="P277" s="177">
        <v>0</v>
      </c>
      <c r="Q277" s="177">
        <f>ROUND(E277*P277,2)</f>
        <v>0</v>
      </c>
      <c r="R277" s="177"/>
      <c r="S277" s="177" t="s">
        <v>171</v>
      </c>
      <c r="T277" s="178" t="s">
        <v>172</v>
      </c>
      <c r="U277" s="160">
        <v>0</v>
      </c>
      <c r="V277" s="160">
        <f>ROUND(E277*U277,2)</f>
        <v>0</v>
      </c>
      <c r="W277" s="160"/>
      <c r="X277" s="160" t="s">
        <v>132</v>
      </c>
      <c r="Y277" s="151"/>
      <c r="Z277" s="151"/>
      <c r="AA277" s="151"/>
      <c r="AB277" s="151"/>
      <c r="AC277" s="151"/>
      <c r="AD277" s="151"/>
      <c r="AE277" s="151"/>
      <c r="AF277" s="151"/>
      <c r="AG277" s="151" t="s">
        <v>133</v>
      </c>
      <c r="AH277" s="151"/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1" x14ac:dyDescent="0.2">
      <c r="A278" s="158"/>
      <c r="B278" s="159"/>
      <c r="C278" s="190" t="s">
        <v>524</v>
      </c>
      <c r="D278" s="161"/>
      <c r="E278" s="162">
        <v>0.70057999999999998</v>
      </c>
      <c r="F278" s="160"/>
      <c r="G278" s="160"/>
      <c r="H278" s="160"/>
      <c r="I278" s="160"/>
      <c r="J278" s="160"/>
      <c r="K278" s="160"/>
      <c r="L278" s="160"/>
      <c r="M278" s="160"/>
      <c r="N278" s="160"/>
      <c r="O278" s="160"/>
      <c r="P278" s="160"/>
      <c r="Q278" s="160"/>
      <c r="R278" s="160"/>
      <c r="S278" s="160"/>
      <c r="T278" s="160"/>
      <c r="U278" s="160"/>
      <c r="V278" s="160"/>
      <c r="W278" s="160"/>
      <c r="X278" s="160"/>
      <c r="Y278" s="151"/>
      <c r="Z278" s="151"/>
      <c r="AA278" s="151"/>
      <c r="AB278" s="151"/>
      <c r="AC278" s="151"/>
      <c r="AD278" s="151"/>
      <c r="AE278" s="151"/>
      <c r="AF278" s="151"/>
      <c r="AG278" s="151" t="s">
        <v>137</v>
      </c>
      <c r="AH278" s="151">
        <v>5</v>
      </c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1" x14ac:dyDescent="0.2">
      <c r="A279" s="172">
        <v>146</v>
      </c>
      <c r="B279" s="173" t="s">
        <v>527</v>
      </c>
      <c r="C279" s="189" t="s">
        <v>528</v>
      </c>
      <c r="D279" s="174" t="s">
        <v>519</v>
      </c>
      <c r="E279" s="175">
        <v>0.70057999999999998</v>
      </c>
      <c r="F279" s="176"/>
      <c r="G279" s="177">
        <f>ROUND(E279*F279,2)</f>
        <v>0</v>
      </c>
      <c r="H279" s="176"/>
      <c r="I279" s="177">
        <f>ROUND(E279*H279,2)</f>
        <v>0</v>
      </c>
      <c r="J279" s="176"/>
      <c r="K279" s="177">
        <f>ROUND(E279*J279,2)</f>
        <v>0</v>
      </c>
      <c r="L279" s="177">
        <v>21</v>
      </c>
      <c r="M279" s="177">
        <f>G279*(1+L279/100)</f>
        <v>0</v>
      </c>
      <c r="N279" s="177">
        <v>0</v>
      </c>
      <c r="O279" s="177">
        <f>ROUND(E279*N279,2)</f>
        <v>0</v>
      </c>
      <c r="P279" s="177">
        <v>0</v>
      </c>
      <c r="Q279" s="177">
        <f>ROUND(E279*P279,2)</f>
        <v>0</v>
      </c>
      <c r="R279" s="177"/>
      <c r="S279" s="177" t="s">
        <v>171</v>
      </c>
      <c r="T279" s="178" t="s">
        <v>172</v>
      </c>
      <c r="U279" s="160">
        <v>0</v>
      </c>
      <c r="V279" s="160">
        <f>ROUND(E279*U279,2)</f>
        <v>0</v>
      </c>
      <c r="W279" s="160"/>
      <c r="X279" s="160" t="s">
        <v>132</v>
      </c>
      <c r="Y279" s="151"/>
      <c r="Z279" s="151"/>
      <c r="AA279" s="151"/>
      <c r="AB279" s="151"/>
      <c r="AC279" s="151"/>
      <c r="AD279" s="151"/>
      <c r="AE279" s="151"/>
      <c r="AF279" s="151"/>
      <c r="AG279" s="151" t="s">
        <v>133</v>
      </c>
      <c r="AH279" s="151"/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outlineLevel="1" x14ac:dyDescent="0.2">
      <c r="A280" s="158"/>
      <c r="B280" s="159"/>
      <c r="C280" s="190" t="s">
        <v>524</v>
      </c>
      <c r="D280" s="161"/>
      <c r="E280" s="162">
        <v>0.70057999999999998</v>
      </c>
      <c r="F280" s="160"/>
      <c r="G280" s="160"/>
      <c r="H280" s="160"/>
      <c r="I280" s="160"/>
      <c r="J280" s="160"/>
      <c r="K280" s="160"/>
      <c r="L280" s="160"/>
      <c r="M280" s="160"/>
      <c r="N280" s="160"/>
      <c r="O280" s="160"/>
      <c r="P280" s="160"/>
      <c r="Q280" s="160"/>
      <c r="R280" s="160"/>
      <c r="S280" s="160"/>
      <c r="T280" s="160"/>
      <c r="U280" s="160"/>
      <c r="V280" s="160"/>
      <c r="W280" s="160"/>
      <c r="X280" s="160"/>
      <c r="Y280" s="151"/>
      <c r="Z280" s="151"/>
      <c r="AA280" s="151"/>
      <c r="AB280" s="151"/>
      <c r="AC280" s="151"/>
      <c r="AD280" s="151"/>
      <c r="AE280" s="151"/>
      <c r="AF280" s="151"/>
      <c r="AG280" s="151" t="s">
        <v>137</v>
      </c>
      <c r="AH280" s="151">
        <v>5</v>
      </c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outlineLevel="1" x14ac:dyDescent="0.2">
      <c r="A281" s="172">
        <v>147</v>
      </c>
      <c r="B281" s="173" t="s">
        <v>529</v>
      </c>
      <c r="C281" s="189" t="s">
        <v>530</v>
      </c>
      <c r="D281" s="174" t="s">
        <v>531</v>
      </c>
      <c r="E281" s="175">
        <v>2.1017299999999999</v>
      </c>
      <c r="F281" s="176"/>
      <c r="G281" s="177">
        <f>ROUND(E281*F281,2)</f>
        <v>0</v>
      </c>
      <c r="H281" s="176"/>
      <c r="I281" s="177">
        <f>ROUND(E281*H281,2)</f>
        <v>0</v>
      </c>
      <c r="J281" s="176"/>
      <c r="K281" s="177">
        <f>ROUND(E281*J281,2)</f>
        <v>0</v>
      </c>
      <c r="L281" s="177">
        <v>21</v>
      </c>
      <c r="M281" s="177">
        <f>G281*(1+L281/100)</f>
        <v>0</v>
      </c>
      <c r="N281" s="177">
        <v>0</v>
      </c>
      <c r="O281" s="177">
        <f>ROUND(E281*N281,2)</f>
        <v>0</v>
      </c>
      <c r="P281" s="177">
        <v>0</v>
      </c>
      <c r="Q281" s="177">
        <f>ROUND(E281*P281,2)</f>
        <v>0</v>
      </c>
      <c r="R281" s="177"/>
      <c r="S281" s="177" t="s">
        <v>171</v>
      </c>
      <c r="T281" s="178" t="s">
        <v>172</v>
      </c>
      <c r="U281" s="160">
        <v>0</v>
      </c>
      <c r="V281" s="160">
        <f>ROUND(E281*U281,2)</f>
        <v>0</v>
      </c>
      <c r="W281" s="160"/>
      <c r="X281" s="160" t="s">
        <v>132</v>
      </c>
      <c r="Y281" s="151"/>
      <c r="Z281" s="151"/>
      <c r="AA281" s="151"/>
      <c r="AB281" s="151"/>
      <c r="AC281" s="151"/>
      <c r="AD281" s="151"/>
      <c r="AE281" s="151"/>
      <c r="AF281" s="151"/>
      <c r="AG281" s="151" t="s">
        <v>133</v>
      </c>
      <c r="AH281" s="151"/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outlineLevel="1" x14ac:dyDescent="0.2">
      <c r="A282" s="158"/>
      <c r="B282" s="159"/>
      <c r="C282" s="249" t="s">
        <v>532</v>
      </c>
      <c r="D282" s="250"/>
      <c r="E282" s="250"/>
      <c r="F282" s="250"/>
      <c r="G282" s="250"/>
      <c r="H282" s="160"/>
      <c r="I282" s="160"/>
      <c r="J282" s="160"/>
      <c r="K282" s="160"/>
      <c r="L282" s="160"/>
      <c r="M282" s="160"/>
      <c r="N282" s="160"/>
      <c r="O282" s="160"/>
      <c r="P282" s="160"/>
      <c r="Q282" s="160"/>
      <c r="R282" s="160"/>
      <c r="S282" s="160"/>
      <c r="T282" s="160"/>
      <c r="U282" s="160"/>
      <c r="V282" s="160"/>
      <c r="W282" s="160"/>
      <c r="X282" s="160"/>
      <c r="Y282" s="151"/>
      <c r="Z282" s="151"/>
      <c r="AA282" s="151"/>
      <c r="AB282" s="151"/>
      <c r="AC282" s="151"/>
      <c r="AD282" s="151"/>
      <c r="AE282" s="151"/>
      <c r="AF282" s="151"/>
      <c r="AG282" s="151" t="s">
        <v>234</v>
      </c>
      <c r="AH282" s="151"/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outlineLevel="1" x14ac:dyDescent="0.2">
      <c r="A283" s="158"/>
      <c r="B283" s="159"/>
      <c r="C283" s="190" t="s">
        <v>533</v>
      </c>
      <c r="D283" s="161"/>
      <c r="E283" s="162">
        <v>2.1017299999999999</v>
      </c>
      <c r="F283" s="160"/>
      <c r="G283" s="160"/>
      <c r="H283" s="160"/>
      <c r="I283" s="160"/>
      <c r="J283" s="160"/>
      <c r="K283" s="160"/>
      <c r="L283" s="160"/>
      <c r="M283" s="160"/>
      <c r="N283" s="160"/>
      <c r="O283" s="160"/>
      <c r="P283" s="160"/>
      <c r="Q283" s="160"/>
      <c r="R283" s="160"/>
      <c r="S283" s="160"/>
      <c r="T283" s="160"/>
      <c r="U283" s="160"/>
      <c r="V283" s="160"/>
      <c r="W283" s="160"/>
      <c r="X283" s="160"/>
      <c r="Y283" s="151"/>
      <c r="Z283" s="151"/>
      <c r="AA283" s="151"/>
      <c r="AB283" s="151"/>
      <c r="AC283" s="151"/>
      <c r="AD283" s="151"/>
      <c r="AE283" s="151"/>
      <c r="AF283" s="151"/>
      <c r="AG283" s="151" t="s">
        <v>137</v>
      </c>
      <c r="AH283" s="151">
        <v>5</v>
      </c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outlineLevel="1" x14ac:dyDescent="0.2">
      <c r="A284" s="172">
        <v>148</v>
      </c>
      <c r="B284" s="173" t="s">
        <v>534</v>
      </c>
      <c r="C284" s="189" t="s">
        <v>535</v>
      </c>
      <c r="D284" s="174" t="s">
        <v>531</v>
      </c>
      <c r="E284" s="175">
        <v>1.4011499999999999</v>
      </c>
      <c r="F284" s="176"/>
      <c r="G284" s="177">
        <f>ROUND(E284*F284,2)</f>
        <v>0</v>
      </c>
      <c r="H284" s="176"/>
      <c r="I284" s="177">
        <f>ROUND(E284*H284,2)</f>
        <v>0</v>
      </c>
      <c r="J284" s="176"/>
      <c r="K284" s="177">
        <f>ROUND(E284*J284,2)</f>
        <v>0</v>
      </c>
      <c r="L284" s="177">
        <v>21</v>
      </c>
      <c r="M284" s="177">
        <f>G284*(1+L284/100)</f>
        <v>0</v>
      </c>
      <c r="N284" s="177">
        <v>0</v>
      </c>
      <c r="O284" s="177">
        <f>ROUND(E284*N284,2)</f>
        <v>0</v>
      </c>
      <c r="P284" s="177">
        <v>0</v>
      </c>
      <c r="Q284" s="177">
        <f>ROUND(E284*P284,2)</f>
        <v>0</v>
      </c>
      <c r="R284" s="177"/>
      <c r="S284" s="177" t="s">
        <v>171</v>
      </c>
      <c r="T284" s="178" t="s">
        <v>172</v>
      </c>
      <c r="U284" s="160">
        <v>0</v>
      </c>
      <c r="V284" s="160">
        <f>ROUND(E284*U284,2)</f>
        <v>0</v>
      </c>
      <c r="W284" s="160"/>
      <c r="X284" s="160" t="s">
        <v>132</v>
      </c>
      <c r="Y284" s="151"/>
      <c r="Z284" s="151"/>
      <c r="AA284" s="151"/>
      <c r="AB284" s="151"/>
      <c r="AC284" s="151"/>
      <c r="AD284" s="151"/>
      <c r="AE284" s="151"/>
      <c r="AF284" s="151"/>
      <c r="AG284" s="151" t="s">
        <v>133</v>
      </c>
      <c r="AH284" s="151"/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1" x14ac:dyDescent="0.2">
      <c r="A285" s="158"/>
      <c r="B285" s="159"/>
      <c r="C285" s="249" t="s">
        <v>536</v>
      </c>
      <c r="D285" s="250"/>
      <c r="E285" s="250"/>
      <c r="F285" s="250"/>
      <c r="G285" s="250"/>
      <c r="H285" s="160"/>
      <c r="I285" s="160"/>
      <c r="J285" s="160"/>
      <c r="K285" s="160"/>
      <c r="L285" s="160"/>
      <c r="M285" s="160"/>
      <c r="N285" s="160"/>
      <c r="O285" s="160"/>
      <c r="P285" s="160"/>
      <c r="Q285" s="160"/>
      <c r="R285" s="160"/>
      <c r="S285" s="160"/>
      <c r="T285" s="160"/>
      <c r="U285" s="160"/>
      <c r="V285" s="160"/>
      <c r="W285" s="160"/>
      <c r="X285" s="160"/>
      <c r="Y285" s="151"/>
      <c r="Z285" s="151"/>
      <c r="AA285" s="151"/>
      <c r="AB285" s="151"/>
      <c r="AC285" s="151"/>
      <c r="AD285" s="151"/>
      <c r="AE285" s="151"/>
      <c r="AF285" s="151"/>
      <c r="AG285" s="151" t="s">
        <v>234</v>
      </c>
      <c r="AH285" s="151"/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1" x14ac:dyDescent="0.2">
      <c r="A286" s="158"/>
      <c r="B286" s="159"/>
      <c r="C286" s="190" t="s">
        <v>537</v>
      </c>
      <c r="D286" s="161"/>
      <c r="E286" s="162">
        <v>1.4011499999999999</v>
      </c>
      <c r="F286" s="160"/>
      <c r="G286" s="160"/>
      <c r="H286" s="160"/>
      <c r="I286" s="160"/>
      <c r="J286" s="160"/>
      <c r="K286" s="160"/>
      <c r="L286" s="160"/>
      <c r="M286" s="160"/>
      <c r="N286" s="160"/>
      <c r="O286" s="160"/>
      <c r="P286" s="160"/>
      <c r="Q286" s="160"/>
      <c r="R286" s="160"/>
      <c r="S286" s="160"/>
      <c r="T286" s="160"/>
      <c r="U286" s="160"/>
      <c r="V286" s="160"/>
      <c r="W286" s="160"/>
      <c r="X286" s="160"/>
      <c r="Y286" s="151"/>
      <c r="Z286" s="151"/>
      <c r="AA286" s="151"/>
      <c r="AB286" s="151"/>
      <c r="AC286" s="151"/>
      <c r="AD286" s="151"/>
      <c r="AE286" s="151"/>
      <c r="AF286" s="151"/>
      <c r="AG286" s="151" t="s">
        <v>137</v>
      </c>
      <c r="AH286" s="151">
        <v>5</v>
      </c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outlineLevel="1" x14ac:dyDescent="0.2">
      <c r="A287" s="180">
        <v>149</v>
      </c>
      <c r="B287" s="181" t="s">
        <v>538</v>
      </c>
      <c r="C287" s="192" t="s">
        <v>539</v>
      </c>
      <c r="D287" s="182" t="s">
        <v>540</v>
      </c>
      <c r="E287" s="183">
        <v>1</v>
      </c>
      <c r="F287" s="184"/>
      <c r="G287" s="185">
        <f t="shared" ref="G287:G292" si="35">ROUND(E287*F287,2)</f>
        <v>0</v>
      </c>
      <c r="H287" s="184"/>
      <c r="I287" s="185">
        <f t="shared" ref="I287:I292" si="36">ROUND(E287*H287,2)</f>
        <v>0</v>
      </c>
      <c r="J287" s="184"/>
      <c r="K287" s="185">
        <f t="shared" ref="K287:K292" si="37">ROUND(E287*J287,2)</f>
        <v>0</v>
      </c>
      <c r="L287" s="185">
        <v>21</v>
      </c>
      <c r="M287" s="185">
        <f t="shared" ref="M287:M292" si="38">G287*(1+L287/100)</f>
        <v>0</v>
      </c>
      <c r="N287" s="185">
        <v>1E-3</v>
      </c>
      <c r="O287" s="185">
        <f t="shared" ref="O287:O292" si="39">ROUND(E287*N287,2)</f>
        <v>0</v>
      </c>
      <c r="P287" s="185">
        <v>0</v>
      </c>
      <c r="Q287" s="185">
        <f t="shared" ref="Q287:Q292" si="40">ROUND(E287*P287,2)</f>
        <v>0</v>
      </c>
      <c r="R287" s="185"/>
      <c r="S287" s="185" t="s">
        <v>171</v>
      </c>
      <c r="T287" s="186" t="s">
        <v>181</v>
      </c>
      <c r="U287" s="160">
        <v>0</v>
      </c>
      <c r="V287" s="160">
        <f t="shared" ref="V287:V292" si="41">ROUND(E287*U287,2)</f>
        <v>0</v>
      </c>
      <c r="W287" s="160"/>
      <c r="X287" s="160" t="s">
        <v>159</v>
      </c>
      <c r="Y287" s="151"/>
      <c r="Z287" s="151"/>
      <c r="AA287" s="151"/>
      <c r="AB287" s="151"/>
      <c r="AC287" s="151"/>
      <c r="AD287" s="151"/>
      <c r="AE287" s="151"/>
      <c r="AF287" s="151"/>
      <c r="AG287" s="151" t="s">
        <v>160</v>
      </c>
      <c r="AH287" s="151"/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outlineLevel="1" x14ac:dyDescent="0.2">
      <c r="A288" s="180">
        <v>150</v>
      </c>
      <c r="B288" s="181" t="s">
        <v>541</v>
      </c>
      <c r="C288" s="192" t="s">
        <v>542</v>
      </c>
      <c r="D288" s="182" t="s">
        <v>540</v>
      </c>
      <c r="E288" s="183">
        <v>1</v>
      </c>
      <c r="F288" s="184"/>
      <c r="G288" s="185">
        <f t="shared" si="35"/>
        <v>0</v>
      </c>
      <c r="H288" s="184"/>
      <c r="I288" s="185">
        <f t="shared" si="36"/>
        <v>0</v>
      </c>
      <c r="J288" s="184"/>
      <c r="K288" s="185">
        <f t="shared" si="37"/>
        <v>0</v>
      </c>
      <c r="L288" s="185">
        <v>21</v>
      </c>
      <c r="M288" s="185">
        <f t="shared" si="38"/>
        <v>0</v>
      </c>
      <c r="N288" s="185">
        <v>1E-3</v>
      </c>
      <c r="O288" s="185">
        <f t="shared" si="39"/>
        <v>0</v>
      </c>
      <c r="P288" s="185">
        <v>0</v>
      </c>
      <c r="Q288" s="185">
        <f t="shared" si="40"/>
        <v>0</v>
      </c>
      <c r="R288" s="185"/>
      <c r="S288" s="185" t="s">
        <v>171</v>
      </c>
      <c r="T288" s="186" t="s">
        <v>181</v>
      </c>
      <c r="U288" s="160">
        <v>0</v>
      </c>
      <c r="V288" s="160">
        <f t="shared" si="41"/>
        <v>0</v>
      </c>
      <c r="W288" s="160"/>
      <c r="X288" s="160" t="s">
        <v>159</v>
      </c>
      <c r="Y288" s="151"/>
      <c r="Z288" s="151"/>
      <c r="AA288" s="151"/>
      <c r="AB288" s="151"/>
      <c r="AC288" s="151"/>
      <c r="AD288" s="151"/>
      <c r="AE288" s="151"/>
      <c r="AF288" s="151"/>
      <c r="AG288" s="151" t="s">
        <v>160</v>
      </c>
      <c r="AH288" s="151"/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1" x14ac:dyDescent="0.2">
      <c r="A289" s="180">
        <v>151</v>
      </c>
      <c r="B289" s="181" t="s">
        <v>543</v>
      </c>
      <c r="C289" s="192" t="s">
        <v>544</v>
      </c>
      <c r="D289" s="182" t="s">
        <v>540</v>
      </c>
      <c r="E289" s="183">
        <v>1</v>
      </c>
      <c r="F289" s="184"/>
      <c r="G289" s="185">
        <f t="shared" si="35"/>
        <v>0</v>
      </c>
      <c r="H289" s="184"/>
      <c r="I289" s="185">
        <f t="shared" si="36"/>
        <v>0</v>
      </c>
      <c r="J289" s="184"/>
      <c r="K289" s="185">
        <f t="shared" si="37"/>
        <v>0</v>
      </c>
      <c r="L289" s="185">
        <v>21</v>
      </c>
      <c r="M289" s="185">
        <f t="shared" si="38"/>
        <v>0</v>
      </c>
      <c r="N289" s="185">
        <v>1.4E-3</v>
      </c>
      <c r="O289" s="185">
        <f t="shared" si="39"/>
        <v>0</v>
      </c>
      <c r="P289" s="185">
        <v>0</v>
      </c>
      <c r="Q289" s="185">
        <f t="shared" si="40"/>
        <v>0</v>
      </c>
      <c r="R289" s="185"/>
      <c r="S289" s="185" t="s">
        <v>171</v>
      </c>
      <c r="T289" s="186" t="s">
        <v>181</v>
      </c>
      <c r="U289" s="160">
        <v>0</v>
      </c>
      <c r="V289" s="160">
        <f t="shared" si="41"/>
        <v>0</v>
      </c>
      <c r="W289" s="160"/>
      <c r="X289" s="160" t="s">
        <v>159</v>
      </c>
      <c r="Y289" s="151"/>
      <c r="Z289" s="151"/>
      <c r="AA289" s="151"/>
      <c r="AB289" s="151"/>
      <c r="AC289" s="151"/>
      <c r="AD289" s="151"/>
      <c r="AE289" s="151"/>
      <c r="AF289" s="151"/>
      <c r="AG289" s="151" t="s">
        <v>160</v>
      </c>
      <c r="AH289" s="151"/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outlineLevel="1" x14ac:dyDescent="0.2">
      <c r="A290" s="180">
        <v>152</v>
      </c>
      <c r="B290" s="181" t="s">
        <v>545</v>
      </c>
      <c r="C290" s="192" t="s">
        <v>546</v>
      </c>
      <c r="D290" s="182" t="s">
        <v>540</v>
      </c>
      <c r="E290" s="183">
        <v>1</v>
      </c>
      <c r="F290" s="184"/>
      <c r="G290" s="185">
        <f t="shared" si="35"/>
        <v>0</v>
      </c>
      <c r="H290" s="184"/>
      <c r="I290" s="185">
        <f t="shared" si="36"/>
        <v>0</v>
      </c>
      <c r="J290" s="184"/>
      <c r="K290" s="185">
        <f t="shared" si="37"/>
        <v>0</v>
      </c>
      <c r="L290" s="185">
        <v>21</v>
      </c>
      <c r="M290" s="185">
        <f t="shared" si="38"/>
        <v>0</v>
      </c>
      <c r="N290" s="185">
        <v>1E-3</v>
      </c>
      <c r="O290" s="185">
        <f t="shared" si="39"/>
        <v>0</v>
      </c>
      <c r="P290" s="185">
        <v>0</v>
      </c>
      <c r="Q290" s="185">
        <f t="shared" si="40"/>
        <v>0</v>
      </c>
      <c r="R290" s="185"/>
      <c r="S290" s="185" t="s">
        <v>171</v>
      </c>
      <c r="T290" s="186" t="s">
        <v>181</v>
      </c>
      <c r="U290" s="160">
        <v>0</v>
      </c>
      <c r="V290" s="160">
        <f t="shared" si="41"/>
        <v>0</v>
      </c>
      <c r="W290" s="160"/>
      <c r="X290" s="160" t="s">
        <v>159</v>
      </c>
      <c r="Y290" s="151"/>
      <c r="Z290" s="151"/>
      <c r="AA290" s="151"/>
      <c r="AB290" s="151"/>
      <c r="AC290" s="151"/>
      <c r="AD290" s="151"/>
      <c r="AE290" s="151"/>
      <c r="AF290" s="151"/>
      <c r="AG290" s="151" t="s">
        <v>160</v>
      </c>
      <c r="AH290" s="151"/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1" x14ac:dyDescent="0.2">
      <c r="A291" s="180">
        <v>153</v>
      </c>
      <c r="B291" s="181" t="s">
        <v>547</v>
      </c>
      <c r="C291" s="192" t="s">
        <v>548</v>
      </c>
      <c r="D291" s="182" t="s">
        <v>549</v>
      </c>
      <c r="E291" s="183">
        <v>1</v>
      </c>
      <c r="F291" s="184"/>
      <c r="G291" s="185">
        <f t="shared" si="35"/>
        <v>0</v>
      </c>
      <c r="H291" s="184"/>
      <c r="I291" s="185">
        <f t="shared" si="36"/>
        <v>0</v>
      </c>
      <c r="J291" s="184"/>
      <c r="K291" s="185">
        <f t="shared" si="37"/>
        <v>0</v>
      </c>
      <c r="L291" s="185">
        <v>21</v>
      </c>
      <c r="M291" s="185">
        <f t="shared" si="38"/>
        <v>0</v>
      </c>
      <c r="N291" s="185">
        <v>1E-3</v>
      </c>
      <c r="O291" s="185">
        <f t="shared" si="39"/>
        <v>0</v>
      </c>
      <c r="P291" s="185">
        <v>0</v>
      </c>
      <c r="Q291" s="185">
        <f t="shared" si="40"/>
        <v>0</v>
      </c>
      <c r="R291" s="185"/>
      <c r="S291" s="185" t="s">
        <v>171</v>
      </c>
      <c r="T291" s="186" t="s">
        <v>181</v>
      </c>
      <c r="U291" s="160">
        <v>0</v>
      </c>
      <c r="V291" s="160">
        <f t="shared" si="41"/>
        <v>0</v>
      </c>
      <c r="W291" s="160"/>
      <c r="X291" s="160" t="s">
        <v>159</v>
      </c>
      <c r="Y291" s="151"/>
      <c r="Z291" s="151"/>
      <c r="AA291" s="151"/>
      <c r="AB291" s="151"/>
      <c r="AC291" s="151"/>
      <c r="AD291" s="151"/>
      <c r="AE291" s="151"/>
      <c r="AF291" s="151"/>
      <c r="AG291" s="151" t="s">
        <v>160</v>
      </c>
      <c r="AH291" s="151"/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outlineLevel="1" x14ac:dyDescent="0.2">
      <c r="A292" s="180">
        <v>154</v>
      </c>
      <c r="B292" s="181" t="s">
        <v>550</v>
      </c>
      <c r="C292" s="192" t="s">
        <v>551</v>
      </c>
      <c r="D292" s="182" t="s">
        <v>549</v>
      </c>
      <c r="E292" s="183">
        <v>1</v>
      </c>
      <c r="F292" s="184"/>
      <c r="G292" s="185">
        <f t="shared" si="35"/>
        <v>0</v>
      </c>
      <c r="H292" s="184"/>
      <c r="I292" s="185">
        <f t="shared" si="36"/>
        <v>0</v>
      </c>
      <c r="J292" s="184"/>
      <c r="K292" s="185">
        <f t="shared" si="37"/>
        <v>0</v>
      </c>
      <c r="L292" s="185">
        <v>21</v>
      </c>
      <c r="M292" s="185">
        <f t="shared" si="38"/>
        <v>0</v>
      </c>
      <c r="N292" s="185">
        <v>1E-3</v>
      </c>
      <c r="O292" s="185">
        <f t="shared" si="39"/>
        <v>0</v>
      </c>
      <c r="P292" s="185">
        <v>0</v>
      </c>
      <c r="Q292" s="185">
        <f t="shared" si="40"/>
        <v>0</v>
      </c>
      <c r="R292" s="185"/>
      <c r="S292" s="185" t="s">
        <v>171</v>
      </c>
      <c r="T292" s="186" t="s">
        <v>181</v>
      </c>
      <c r="U292" s="160">
        <v>0</v>
      </c>
      <c r="V292" s="160">
        <f t="shared" si="41"/>
        <v>0</v>
      </c>
      <c r="W292" s="160"/>
      <c r="X292" s="160" t="s">
        <v>159</v>
      </c>
      <c r="Y292" s="151"/>
      <c r="Z292" s="151"/>
      <c r="AA292" s="151"/>
      <c r="AB292" s="151"/>
      <c r="AC292" s="151"/>
      <c r="AD292" s="151"/>
      <c r="AE292" s="151"/>
      <c r="AF292" s="151"/>
      <c r="AG292" s="151" t="s">
        <v>160</v>
      </c>
      <c r="AH292" s="151"/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x14ac:dyDescent="0.2">
      <c r="A293" s="166" t="s">
        <v>125</v>
      </c>
      <c r="B293" s="167" t="s">
        <v>90</v>
      </c>
      <c r="C293" s="188" t="s">
        <v>91</v>
      </c>
      <c r="D293" s="168"/>
      <c r="E293" s="169"/>
      <c r="F293" s="170"/>
      <c r="G293" s="170">
        <f>SUMIF(AG294:AG301,"&lt;&gt;NOR",G294:G301)</f>
        <v>0</v>
      </c>
      <c r="H293" s="170"/>
      <c r="I293" s="170">
        <f>SUM(I294:I301)</f>
        <v>0</v>
      </c>
      <c r="J293" s="170"/>
      <c r="K293" s="170">
        <f>SUM(K294:K301)</f>
        <v>0</v>
      </c>
      <c r="L293" s="170"/>
      <c r="M293" s="170">
        <f>SUM(M294:M301)</f>
        <v>0</v>
      </c>
      <c r="N293" s="170"/>
      <c r="O293" s="170">
        <f>SUM(O294:O301)</f>
        <v>0.01</v>
      </c>
      <c r="P293" s="170"/>
      <c r="Q293" s="170">
        <f>SUM(Q294:Q301)</f>
        <v>0</v>
      </c>
      <c r="R293" s="170"/>
      <c r="S293" s="170"/>
      <c r="T293" s="171"/>
      <c r="U293" s="165"/>
      <c r="V293" s="165">
        <f>SUM(V294:V301)</f>
        <v>8.9400000000000013</v>
      </c>
      <c r="W293" s="165"/>
      <c r="X293" s="165"/>
      <c r="AG293" t="s">
        <v>126</v>
      </c>
    </row>
    <row r="294" spans="1:60" outlineLevel="1" x14ac:dyDescent="0.2">
      <c r="A294" s="180">
        <v>155</v>
      </c>
      <c r="B294" s="181" t="s">
        <v>552</v>
      </c>
      <c r="C294" s="192" t="s">
        <v>553</v>
      </c>
      <c r="D294" s="182" t="s">
        <v>531</v>
      </c>
      <c r="E294" s="183">
        <v>20</v>
      </c>
      <c r="F294" s="184"/>
      <c r="G294" s="185">
        <f>ROUND(E294*F294,2)</f>
        <v>0</v>
      </c>
      <c r="H294" s="184"/>
      <c r="I294" s="185">
        <f>ROUND(E294*H294,2)</f>
        <v>0</v>
      </c>
      <c r="J294" s="184"/>
      <c r="K294" s="185">
        <f>ROUND(E294*J294,2)</f>
        <v>0</v>
      </c>
      <c r="L294" s="185">
        <v>21</v>
      </c>
      <c r="M294" s="185">
        <f>G294*(1+L294/100)</f>
        <v>0</v>
      </c>
      <c r="N294" s="185">
        <v>2.0000000000000002E-5</v>
      </c>
      <c r="O294" s="185">
        <f>ROUND(E294*N294,2)</f>
        <v>0</v>
      </c>
      <c r="P294" s="185">
        <v>0</v>
      </c>
      <c r="Q294" s="185">
        <f>ROUND(E294*P294,2)</f>
        <v>0</v>
      </c>
      <c r="R294" s="185" t="s">
        <v>554</v>
      </c>
      <c r="S294" s="185" t="s">
        <v>131</v>
      </c>
      <c r="T294" s="186" t="s">
        <v>131</v>
      </c>
      <c r="U294" s="160">
        <v>2.9000000000000001E-2</v>
      </c>
      <c r="V294" s="160">
        <f>ROUND(E294*U294,2)</f>
        <v>0.57999999999999996</v>
      </c>
      <c r="W294" s="160"/>
      <c r="X294" s="160" t="s">
        <v>132</v>
      </c>
      <c r="Y294" s="151"/>
      <c r="Z294" s="151"/>
      <c r="AA294" s="151"/>
      <c r="AB294" s="151"/>
      <c r="AC294" s="151"/>
      <c r="AD294" s="151"/>
      <c r="AE294" s="151"/>
      <c r="AF294" s="151"/>
      <c r="AG294" s="151" t="s">
        <v>133</v>
      </c>
      <c r="AH294" s="151"/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  <c r="BH294" s="151"/>
    </row>
    <row r="295" spans="1:60" outlineLevel="1" x14ac:dyDescent="0.2">
      <c r="A295" s="180">
        <v>156</v>
      </c>
      <c r="B295" s="181" t="s">
        <v>555</v>
      </c>
      <c r="C295" s="192" t="s">
        <v>556</v>
      </c>
      <c r="D295" s="182" t="s">
        <v>531</v>
      </c>
      <c r="E295" s="183">
        <v>21</v>
      </c>
      <c r="F295" s="184"/>
      <c r="G295" s="185">
        <f>ROUND(E295*F295,2)</f>
        <v>0</v>
      </c>
      <c r="H295" s="184"/>
      <c r="I295" s="185">
        <f>ROUND(E295*H295,2)</f>
        <v>0</v>
      </c>
      <c r="J295" s="184"/>
      <c r="K295" s="185">
        <f>ROUND(E295*J295,2)</f>
        <v>0</v>
      </c>
      <c r="L295" s="185">
        <v>21</v>
      </c>
      <c r="M295" s="185">
        <f>G295*(1+L295/100)</f>
        <v>0</v>
      </c>
      <c r="N295" s="185">
        <v>0</v>
      </c>
      <c r="O295" s="185">
        <f>ROUND(E295*N295,2)</f>
        <v>0</v>
      </c>
      <c r="P295" s="185">
        <v>0</v>
      </c>
      <c r="Q295" s="185">
        <f>ROUND(E295*P295,2)</f>
        <v>0</v>
      </c>
      <c r="R295" s="185" t="s">
        <v>554</v>
      </c>
      <c r="S295" s="185" t="s">
        <v>131</v>
      </c>
      <c r="T295" s="186" t="s">
        <v>131</v>
      </c>
      <c r="U295" s="160">
        <v>1.35E-2</v>
      </c>
      <c r="V295" s="160">
        <f>ROUND(E295*U295,2)</f>
        <v>0.28000000000000003</v>
      </c>
      <c r="W295" s="160"/>
      <c r="X295" s="160" t="s">
        <v>132</v>
      </c>
      <c r="Y295" s="151"/>
      <c r="Z295" s="151"/>
      <c r="AA295" s="151"/>
      <c r="AB295" s="151"/>
      <c r="AC295" s="151"/>
      <c r="AD295" s="151"/>
      <c r="AE295" s="151"/>
      <c r="AF295" s="151"/>
      <c r="AG295" s="151" t="s">
        <v>133</v>
      </c>
      <c r="AH295" s="151"/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outlineLevel="1" x14ac:dyDescent="0.2">
      <c r="A296" s="172">
        <v>157</v>
      </c>
      <c r="B296" s="173" t="s">
        <v>557</v>
      </c>
      <c r="C296" s="189" t="s">
        <v>558</v>
      </c>
      <c r="D296" s="174" t="s">
        <v>531</v>
      </c>
      <c r="E296" s="175">
        <v>57.1325</v>
      </c>
      <c r="F296" s="176"/>
      <c r="G296" s="177">
        <f>ROUND(E296*F296,2)</f>
        <v>0</v>
      </c>
      <c r="H296" s="176"/>
      <c r="I296" s="177">
        <f>ROUND(E296*H296,2)</f>
        <v>0</v>
      </c>
      <c r="J296" s="176"/>
      <c r="K296" s="177">
        <f>ROUND(E296*J296,2)</f>
        <v>0</v>
      </c>
      <c r="L296" s="177">
        <v>21</v>
      </c>
      <c r="M296" s="177">
        <f>G296*(1+L296/100)</f>
        <v>0</v>
      </c>
      <c r="N296" s="177">
        <v>0</v>
      </c>
      <c r="O296" s="177">
        <f>ROUND(E296*N296,2)</f>
        <v>0</v>
      </c>
      <c r="P296" s="177">
        <v>0</v>
      </c>
      <c r="Q296" s="177">
        <f>ROUND(E296*P296,2)</f>
        <v>0</v>
      </c>
      <c r="R296" s="177" t="s">
        <v>554</v>
      </c>
      <c r="S296" s="177" t="s">
        <v>131</v>
      </c>
      <c r="T296" s="178" t="s">
        <v>131</v>
      </c>
      <c r="U296" s="160">
        <v>7.0000000000000001E-3</v>
      </c>
      <c r="V296" s="160">
        <f>ROUND(E296*U296,2)</f>
        <v>0.4</v>
      </c>
      <c r="W296" s="160"/>
      <c r="X296" s="160" t="s">
        <v>132</v>
      </c>
      <c r="Y296" s="151"/>
      <c r="Z296" s="151"/>
      <c r="AA296" s="151"/>
      <c r="AB296" s="151"/>
      <c r="AC296" s="151"/>
      <c r="AD296" s="151"/>
      <c r="AE296" s="151"/>
      <c r="AF296" s="151"/>
      <c r="AG296" s="151" t="s">
        <v>133</v>
      </c>
      <c r="AH296" s="151"/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outlineLevel="1" x14ac:dyDescent="0.2">
      <c r="A297" s="158"/>
      <c r="B297" s="159"/>
      <c r="C297" s="190" t="s">
        <v>559</v>
      </c>
      <c r="D297" s="161"/>
      <c r="E297" s="162">
        <v>57.1325</v>
      </c>
      <c r="F297" s="160"/>
      <c r="G297" s="160"/>
      <c r="H297" s="160"/>
      <c r="I297" s="160"/>
      <c r="J297" s="160"/>
      <c r="K297" s="160"/>
      <c r="L297" s="160"/>
      <c r="M297" s="160"/>
      <c r="N297" s="160"/>
      <c r="O297" s="160"/>
      <c r="P297" s="160"/>
      <c r="Q297" s="160"/>
      <c r="R297" s="160"/>
      <c r="S297" s="160"/>
      <c r="T297" s="160"/>
      <c r="U297" s="160"/>
      <c r="V297" s="160"/>
      <c r="W297" s="160"/>
      <c r="X297" s="160"/>
      <c r="Y297" s="151"/>
      <c r="Z297" s="151"/>
      <c r="AA297" s="151"/>
      <c r="AB297" s="151"/>
      <c r="AC297" s="151"/>
      <c r="AD297" s="151"/>
      <c r="AE297" s="151"/>
      <c r="AF297" s="151"/>
      <c r="AG297" s="151" t="s">
        <v>137</v>
      </c>
      <c r="AH297" s="151">
        <v>5</v>
      </c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outlineLevel="1" x14ac:dyDescent="0.2">
      <c r="A298" s="172">
        <v>158</v>
      </c>
      <c r="B298" s="173" t="s">
        <v>560</v>
      </c>
      <c r="C298" s="189" t="s">
        <v>561</v>
      </c>
      <c r="D298" s="174" t="s">
        <v>531</v>
      </c>
      <c r="E298" s="175">
        <v>57.1325</v>
      </c>
      <c r="F298" s="176"/>
      <c r="G298" s="177">
        <f>ROUND(E298*F298,2)</f>
        <v>0</v>
      </c>
      <c r="H298" s="176"/>
      <c r="I298" s="177">
        <f>ROUND(E298*H298,2)</f>
        <v>0</v>
      </c>
      <c r="J298" s="176"/>
      <c r="K298" s="177">
        <f>ROUND(E298*J298,2)</f>
        <v>0</v>
      </c>
      <c r="L298" s="177">
        <v>21</v>
      </c>
      <c r="M298" s="177">
        <f>G298*(1+L298/100)</f>
        <v>0</v>
      </c>
      <c r="N298" s="177">
        <v>6.9999999999999994E-5</v>
      </c>
      <c r="O298" s="177">
        <f>ROUND(E298*N298,2)</f>
        <v>0</v>
      </c>
      <c r="P298" s="177">
        <v>0</v>
      </c>
      <c r="Q298" s="177">
        <f>ROUND(E298*P298,2)</f>
        <v>0</v>
      </c>
      <c r="R298" s="177" t="s">
        <v>554</v>
      </c>
      <c r="S298" s="177" t="s">
        <v>131</v>
      </c>
      <c r="T298" s="178" t="s">
        <v>131</v>
      </c>
      <c r="U298" s="160">
        <v>3.2480000000000002E-2</v>
      </c>
      <c r="V298" s="160">
        <f>ROUND(E298*U298,2)</f>
        <v>1.86</v>
      </c>
      <c r="W298" s="160"/>
      <c r="X298" s="160" t="s">
        <v>132</v>
      </c>
      <c r="Y298" s="151"/>
      <c r="Z298" s="151"/>
      <c r="AA298" s="151"/>
      <c r="AB298" s="151"/>
      <c r="AC298" s="151"/>
      <c r="AD298" s="151"/>
      <c r="AE298" s="151"/>
      <c r="AF298" s="151"/>
      <c r="AG298" s="151" t="s">
        <v>133</v>
      </c>
      <c r="AH298" s="151"/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outlineLevel="1" x14ac:dyDescent="0.2">
      <c r="A299" s="158"/>
      <c r="B299" s="159"/>
      <c r="C299" s="190" t="s">
        <v>562</v>
      </c>
      <c r="D299" s="161"/>
      <c r="E299" s="162">
        <v>57.1325</v>
      </c>
      <c r="F299" s="160"/>
      <c r="G299" s="160"/>
      <c r="H299" s="160"/>
      <c r="I299" s="160"/>
      <c r="J299" s="160"/>
      <c r="K299" s="160"/>
      <c r="L299" s="160"/>
      <c r="M299" s="160"/>
      <c r="N299" s="160"/>
      <c r="O299" s="160"/>
      <c r="P299" s="160"/>
      <c r="Q299" s="160"/>
      <c r="R299" s="160"/>
      <c r="S299" s="160"/>
      <c r="T299" s="160"/>
      <c r="U299" s="160"/>
      <c r="V299" s="160"/>
      <c r="W299" s="160"/>
      <c r="X299" s="160"/>
      <c r="Y299" s="151"/>
      <c r="Z299" s="151"/>
      <c r="AA299" s="151"/>
      <c r="AB299" s="151"/>
      <c r="AC299" s="151"/>
      <c r="AD299" s="151"/>
      <c r="AE299" s="151"/>
      <c r="AF299" s="151"/>
      <c r="AG299" s="151" t="s">
        <v>137</v>
      </c>
      <c r="AH299" s="151">
        <v>0</v>
      </c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outlineLevel="1" x14ac:dyDescent="0.2">
      <c r="A300" s="172">
        <v>159</v>
      </c>
      <c r="B300" s="173" t="s">
        <v>563</v>
      </c>
      <c r="C300" s="189" t="s">
        <v>564</v>
      </c>
      <c r="D300" s="174" t="s">
        <v>531</v>
      </c>
      <c r="E300" s="175">
        <v>57.1325</v>
      </c>
      <c r="F300" s="176"/>
      <c r="G300" s="177">
        <f>ROUND(E300*F300,2)</f>
        <v>0</v>
      </c>
      <c r="H300" s="176"/>
      <c r="I300" s="177">
        <f>ROUND(E300*H300,2)</f>
        <v>0</v>
      </c>
      <c r="J300" s="176"/>
      <c r="K300" s="177">
        <f>ROUND(E300*J300,2)</f>
        <v>0</v>
      </c>
      <c r="L300" s="177">
        <v>21</v>
      </c>
      <c r="M300" s="177">
        <f>G300*(1+L300/100)</f>
        <v>0</v>
      </c>
      <c r="N300" s="177">
        <v>1.3999999999999999E-4</v>
      </c>
      <c r="O300" s="177">
        <f>ROUND(E300*N300,2)</f>
        <v>0.01</v>
      </c>
      <c r="P300" s="177">
        <v>0</v>
      </c>
      <c r="Q300" s="177">
        <f>ROUND(E300*P300,2)</f>
        <v>0</v>
      </c>
      <c r="R300" s="177" t="s">
        <v>554</v>
      </c>
      <c r="S300" s="177" t="s">
        <v>131</v>
      </c>
      <c r="T300" s="178" t="s">
        <v>131</v>
      </c>
      <c r="U300" s="160">
        <v>0.10191</v>
      </c>
      <c r="V300" s="160">
        <f>ROUND(E300*U300,2)</f>
        <v>5.82</v>
      </c>
      <c r="W300" s="160"/>
      <c r="X300" s="160" t="s">
        <v>132</v>
      </c>
      <c r="Y300" s="151"/>
      <c r="Z300" s="151"/>
      <c r="AA300" s="151"/>
      <c r="AB300" s="151"/>
      <c r="AC300" s="151"/>
      <c r="AD300" s="151"/>
      <c r="AE300" s="151"/>
      <c r="AF300" s="151"/>
      <c r="AG300" s="151" t="s">
        <v>133</v>
      </c>
      <c r="AH300" s="151"/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outlineLevel="1" x14ac:dyDescent="0.2">
      <c r="A301" s="158"/>
      <c r="B301" s="159"/>
      <c r="C301" s="190" t="s">
        <v>559</v>
      </c>
      <c r="D301" s="161"/>
      <c r="E301" s="162">
        <v>57.1325</v>
      </c>
      <c r="F301" s="160"/>
      <c r="G301" s="160"/>
      <c r="H301" s="160"/>
      <c r="I301" s="160"/>
      <c r="J301" s="160"/>
      <c r="K301" s="160"/>
      <c r="L301" s="160"/>
      <c r="M301" s="160"/>
      <c r="N301" s="160"/>
      <c r="O301" s="160"/>
      <c r="P301" s="160"/>
      <c r="Q301" s="160"/>
      <c r="R301" s="160"/>
      <c r="S301" s="160"/>
      <c r="T301" s="160"/>
      <c r="U301" s="160"/>
      <c r="V301" s="160"/>
      <c r="W301" s="160"/>
      <c r="X301" s="160"/>
      <c r="Y301" s="151"/>
      <c r="Z301" s="151"/>
      <c r="AA301" s="151"/>
      <c r="AB301" s="151"/>
      <c r="AC301" s="151"/>
      <c r="AD301" s="151"/>
      <c r="AE301" s="151"/>
      <c r="AF301" s="151"/>
      <c r="AG301" s="151" t="s">
        <v>137</v>
      </c>
      <c r="AH301" s="151">
        <v>5</v>
      </c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x14ac:dyDescent="0.2">
      <c r="A302" s="166" t="s">
        <v>125</v>
      </c>
      <c r="B302" s="167" t="s">
        <v>92</v>
      </c>
      <c r="C302" s="188" t="s">
        <v>93</v>
      </c>
      <c r="D302" s="168"/>
      <c r="E302" s="169"/>
      <c r="F302" s="170"/>
      <c r="G302" s="170">
        <f>SUMIF(AG303:AG318,"&lt;&gt;NOR",G303:G318)</f>
        <v>0</v>
      </c>
      <c r="H302" s="170"/>
      <c r="I302" s="170">
        <f>SUM(I303:I318)</f>
        <v>0</v>
      </c>
      <c r="J302" s="170"/>
      <c r="K302" s="170">
        <f>SUM(K303:K318)</f>
        <v>0</v>
      </c>
      <c r="L302" s="170"/>
      <c r="M302" s="170">
        <f>SUM(M303:M318)</f>
        <v>0</v>
      </c>
      <c r="N302" s="170"/>
      <c r="O302" s="170">
        <f>SUM(O303:O318)</f>
        <v>0.17</v>
      </c>
      <c r="P302" s="170"/>
      <c r="Q302" s="170">
        <f>SUM(Q303:Q318)</f>
        <v>0</v>
      </c>
      <c r="R302" s="170"/>
      <c r="S302" s="170"/>
      <c r="T302" s="171"/>
      <c r="U302" s="165"/>
      <c r="V302" s="165">
        <f>SUM(V303:V318)</f>
        <v>54.85</v>
      </c>
      <c r="W302" s="165"/>
      <c r="X302" s="165"/>
      <c r="AG302" t="s">
        <v>126</v>
      </c>
    </row>
    <row r="303" spans="1:60" outlineLevel="1" x14ac:dyDescent="0.2">
      <c r="A303" s="180">
        <v>160</v>
      </c>
      <c r="B303" s="181" t="s">
        <v>565</v>
      </c>
      <c r="C303" s="192" t="s">
        <v>566</v>
      </c>
      <c r="D303" s="182" t="s">
        <v>240</v>
      </c>
      <c r="E303" s="183">
        <v>1</v>
      </c>
      <c r="F303" s="184"/>
      <c r="G303" s="185">
        <f>ROUND(E303*F303,2)</f>
        <v>0</v>
      </c>
      <c r="H303" s="184"/>
      <c r="I303" s="185">
        <f>ROUND(E303*H303,2)</f>
        <v>0</v>
      </c>
      <c r="J303" s="184"/>
      <c r="K303" s="185">
        <f>ROUND(E303*J303,2)</f>
        <v>0</v>
      </c>
      <c r="L303" s="185">
        <v>21</v>
      </c>
      <c r="M303" s="185">
        <f>G303*(1+L303/100)</f>
        <v>0</v>
      </c>
      <c r="N303" s="185">
        <v>0.04</v>
      </c>
      <c r="O303" s="185">
        <f>ROUND(E303*N303,2)</f>
        <v>0.04</v>
      </c>
      <c r="P303" s="185">
        <v>0</v>
      </c>
      <c r="Q303" s="185">
        <f>ROUND(E303*P303,2)</f>
        <v>0</v>
      </c>
      <c r="R303" s="185"/>
      <c r="S303" s="185" t="s">
        <v>171</v>
      </c>
      <c r="T303" s="186" t="s">
        <v>181</v>
      </c>
      <c r="U303" s="160">
        <v>3.4249999999999998</v>
      </c>
      <c r="V303" s="160">
        <f>ROUND(E303*U303,2)</f>
        <v>3.43</v>
      </c>
      <c r="W303" s="160"/>
      <c r="X303" s="160" t="s">
        <v>159</v>
      </c>
      <c r="Y303" s="151"/>
      <c r="Z303" s="151"/>
      <c r="AA303" s="151"/>
      <c r="AB303" s="151"/>
      <c r="AC303" s="151"/>
      <c r="AD303" s="151"/>
      <c r="AE303" s="151"/>
      <c r="AF303" s="151"/>
      <c r="AG303" s="151" t="s">
        <v>160</v>
      </c>
      <c r="AH303" s="151"/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outlineLevel="1" x14ac:dyDescent="0.2">
      <c r="A304" s="172">
        <v>161</v>
      </c>
      <c r="B304" s="173" t="s">
        <v>567</v>
      </c>
      <c r="C304" s="189" t="s">
        <v>568</v>
      </c>
      <c r="D304" s="174" t="s">
        <v>240</v>
      </c>
      <c r="E304" s="175">
        <v>1</v>
      </c>
      <c r="F304" s="176"/>
      <c r="G304" s="177">
        <f>ROUND(E304*F304,2)</f>
        <v>0</v>
      </c>
      <c r="H304" s="176"/>
      <c r="I304" s="177">
        <f>ROUND(E304*H304,2)</f>
        <v>0</v>
      </c>
      <c r="J304" s="176"/>
      <c r="K304" s="177">
        <f>ROUND(E304*J304,2)</f>
        <v>0</v>
      </c>
      <c r="L304" s="177">
        <v>21</v>
      </c>
      <c r="M304" s="177">
        <f>G304*(1+L304/100)</f>
        <v>0</v>
      </c>
      <c r="N304" s="177">
        <v>2.5000000000000001E-2</v>
      </c>
      <c r="O304" s="177">
        <f>ROUND(E304*N304,2)</f>
        <v>0.03</v>
      </c>
      <c r="P304" s="177">
        <v>0</v>
      </c>
      <c r="Q304" s="177">
        <f>ROUND(E304*P304,2)</f>
        <v>0</v>
      </c>
      <c r="R304" s="177"/>
      <c r="S304" s="177" t="s">
        <v>171</v>
      </c>
      <c r="T304" s="178" t="s">
        <v>181</v>
      </c>
      <c r="U304" s="160">
        <v>3.4249999999999998</v>
      </c>
      <c r="V304" s="160">
        <f>ROUND(E304*U304,2)</f>
        <v>3.43</v>
      </c>
      <c r="W304" s="160"/>
      <c r="X304" s="160" t="s">
        <v>159</v>
      </c>
      <c r="Y304" s="151"/>
      <c r="Z304" s="151"/>
      <c r="AA304" s="151"/>
      <c r="AB304" s="151"/>
      <c r="AC304" s="151"/>
      <c r="AD304" s="151"/>
      <c r="AE304" s="151"/>
      <c r="AF304" s="151"/>
      <c r="AG304" s="151" t="s">
        <v>160</v>
      </c>
      <c r="AH304" s="151"/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outlineLevel="1" x14ac:dyDescent="0.2">
      <c r="A305" s="158"/>
      <c r="B305" s="159"/>
      <c r="C305" s="249" t="s">
        <v>569</v>
      </c>
      <c r="D305" s="250"/>
      <c r="E305" s="250"/>
      <c r="F305" s="250"/>
      <c r="G305" s="250"/>
      <c r="H305" s="160"/>
      <c r="I305" s="160"/>
      <c r="J305" s="160"/>
      <c r="K305" s="160"/>
      <c r="L305" s="160"/>
      <c r="M305" s="160"/>
      <c r="N305" s="160"/>
      <c r="O305" s="160"/>
      <c r="P305" s="160"/>
      <c r="Q305" s="160"/>
      <c r="R305" s="160"/>
      <c r="S305" s="160"/>
      <c r="T305" s="160"/>
      <c r="U305" s="160"/>
      <c r="V305" s="160"/>
      <c r="W305" s="160"/>
      <c r="X305" s="160"/>
      <c r="Y305" s="151"/>
      <c r="Z305" s="151"/>
      <c r="AA305" s="151"/>
      <c r="AB305" s="151"/>
      <c r="AC305" s="151"/>
      <c r="AD305" s="151"/>
      <c r="AE305" s="151"/>
      <c r="AF305" s="151"/>
      <c r="AG305" s="151" t="s">
        <v>234</v>
      </c>
      <c r="AH305" s="151"/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outlineLevel="1" x14ac:dyDescent="0.2">
      <c r="A306" s="180">
        <v>162</v>
      </c>
      <c r="B306" s="181" t="s">
        <v>570</v>
      </c>
      <c r="C306" s="192" t="s">
        <v>571</v>
      </c>
      <c r="D306" s="182" t="s">
        <v>240</v>
      </c>
      <c r="E306" s="183">
        <v>1</v>
      </c>
      <c r="F306" s="184"/>
      <c r="G306" s="185">
        <f>ROUND(E306*F306,2)</f>
        <v>0</v>
      </c>
      <c r="H306" s="184"/>
      <c r="I306" s="185">
        <f>ROUND(E306*H306,2)</f>
        <v>0</v>
      </c>
      <c r="J306" s="184"/>
      <c r="K306" s="185">
        <f>ROUND(E306*J306,2)</f>
        <v>0</v>
      </c>
      <c r="L306" s="185">
        <v>21</v>
      </c>
      <c r="M306" s="185">
        <f>G306*(1+L306/100)</f>
        <v>0</v>
      </c>
      <c r="N306" s="185">
        <v>2.5000000000000001E-2</v>
      </c>
      <c r="O306" s="185">
        <f>ROUND(E306*N306,2)</f>
        <v>0.03</v>
      </c>
      <c r="P306" s="185">
        <v>0</v>
      </c>
      <c r="Q306" s="185">
        <f>ROUND(E306*P306,2)</f>
        <v>0</v>
      </c>
      <c r="R306" s="185"/>
      <c r="S306" s="185" t="s">
        <v>171</v>
      </c>
      <c r="T306" s="186" t="s">
        <v>181</v>
      </c>
      <c r="U306" s="160">
        <v>3.4249999999999998</v>
      </c>
      <c r="V306" s="160">
        <f>ROUND(E306*U306,2)</f>
        <v>3.43</v>
      </c>
      <c r="W306" s="160"/>
      <c r="X306" s="160" t="s">
        <v>159</v>
      </c>
      <c r="Y306" s="151"/>
      <c r="Z306" s="151"/>
      <c r="AA306" s="151"/>
      <c r="AB306" s="151"/>
      <c r="AC306" s="151"/>
      <c r="AD306" s="151"/>
      <c r="AE306" s="151"/>
      <c r="AF306" s="151"/>
      <c r="AG306" s="151" t="s">
        <v>160</v>
      </c>
      <c r="AH306" s="151"/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outlineLevel="1" x14ac:dyDescent="0.2">
      <c r="A307" s="180">
        <v>163</v>
      </c>
      <c r="B307" s="181" t="s">
        <v>572</v>
      </c>
      <c r="C307" s="192" t="s">
        <v>573</v>
      </c>
      <c r="D307" s="182" t="s">
        <v>240</v>
      </c>
      <c r="E307" s="183">
        <v>1</v>
      </c>
      <c r="F307" s="184"/>
      <c r="G307" s="185">
        <f>ROUND(E307*F307,2)</f>
        <v>0</v>
      </c>
      <c r="H307" s="184"/>
      <c r="I307" s="185">
        <f>ROUND(E307*H307,2)</f>
        <v>0</v>
      </c>
      <c r="J307" s="184"/>
      <c r="K307" s="185">
        <f>ROUND(E307*J307,2)</f>
        <v>0</v>
      </c>
      <c r="L307" s="185">
        <v>21</v>
      </c>
      <c r="M307" s="185">
        <f>G307*(1+L307/100)</f>
        <v>0</v>
      </c>
      <c r="N307" s="185">
        <v>2.5000000000000001E-2</v>
      </c>
      <c r="O307" s="185">
        <f>ROUND(E307*N307,2)</f>
        <v>0.03</v>
      </c>
      <c r="P307" s="185">
        <v>0</v>
      </c>
      <c r="Q307" s="185">
        <f>ROUND(E307*P307,2)</f>
        <v>0</v>
      </c>
      <c r="R307" s="185"/>
      <c r="S307" s="185" t="s">
        <v>171</v>
      </c>
      <c r="T307" s="186" t="s">
        <v>181</v>
      </c>
      <c r="U307" s="160">
        <v>3.4249999999999998</v>
      </c>
      <c r="V307" s="160">
        <f>ROUND(E307*U307,2)</f>
        <v>3.43</v>
      </c>
      <c r="W307" s="160"/>
      <c r="X307" s="160" t="s">
        <v>159</v>
      </c>
      <c r="Y307" s="151"/>
      <c r="Z307" s="151"/>
      <c r="AA307" s="151"/>
      <c r="AB307" s="151"/>
      <c r="AC307" s="151"/>
      <c r="AD307" s="151"/>
      <c r="AE307" s="151"/>
      <c r="AF307" s="151"/>
      <c r="AG307" s="151" t="s">
        <v>160</v>
      </c>
      <c r="AH307" s="151"/>
      <c r="AI307" s="151"/>
      <c r="AJ307" s="151"/>
      <c r="AK307" s="151"/>
      <c r="AL307" s="151"/>
      <c r="AM307" s="151"/>
      <c r="AN307" s="151"/>
      <c r="AO307" s="151"/>
      <c r="AP307" s="151"/>
      <c r="AQ307" s="151"/>
      <c r="AR307" s="151"/>
      <c r="AS307" s="151"/>
      <c r="AT307" s="151"/>
      <c r="AU307" s="151"/>
      <c r="AV307" s="151"/>
      <c r="AW307" s="151"/>
      <c r="AX307" s="151"/>
      <c r="AY307" s="151"/>
      <c r="AZ307" s="151"/>
      <c r="BA307" s="151"/>
      <c r="BB307" s="151"/>
      <c r="BC307" s="151"/>
      <c r="BD307" s="151"/>
      <c r="BE307" s="151"/>
      <c r="BF307" s="151"/>
      <c r="BG307" s="151"/>
      <c r="BH307" s="151"/>
    </row>
    <row r="308" spans="1:60" outlineLevel="1" x14ac:dyDescent="0.2">
      <c r="A308" s="180">
        <v>164</v>
      </c>
      <c r="B308" s="181" t="s">
        <v>574</v>
      </c>
      <c r="C308" s="192" t="s">
        <v>575</v>
      </c>
      <c r="D308" s="182" t="s">
        <v>298</v>
      </c>
      <c r="E308" s="183">
        <v>1</v>
      </c>
      <c r="F308" s="184"/>
      <c r="G308" s="185">
        <f>ROUND(E308*F308,2)</f>
        <v>0</v>
      </c>
      <c r="H308" s="184"/>
      <c r="I308" s="185">
        <f>ROUND(E308*H308,2)</f>
        <v>0</v>
      </c>
      <c r="J308" s="184"/>
      <c r="K308" s="185">
        <f>ROUND(E308*J308,2)</f>
        <v>0</v>
      </c>
      <c r="L308" s="185">
        <v>21</v>
      </c>
      <c r="M308" s="185">
        <f>G308*(1+L308/100)</f>
        <v>0</v>
      </c>
      <c r="N308" s="185">
        <v>1E-3</v>
      </c>
      <c r="O308" s="185">
        <f>ROUND(E308*N308,2)</f>
        <v>0</v>
      </c>
      <c r="P308" s="185">
        <v>0</v>
      </c>
      <c r="Q308" s="185">
        <f>ROUND(E308*P308,2)</f>
        <v>0</v>
      </c>
      <c r="R308" s="185"/>
      <c r="S308" s="185" t="s">
        <v>171</v>
      </c>
      <c r="T308" s="186" t="s">
        <v>181</v>
      </c>
      <c r="U308" s="160">
        <v>3.4249999999999998</v>
      </c>
      <c r="V308" s="160">
        <f>ROUND(E308*U308,2)</f>
        <v>3.43</v>
      </c>
      <c r="W308" s="160"/>
      <c r="X308" s="160" t="s">
        <v>159</v>
      </c>
      <c r="Y308" s="151"/>
      <c r="Z308" s="151"/>
      <c r="AA308" s="151"/>
      <c r="AB308" s="151"/>
      <c r="AC308" s="151"/>
      <c r="AD308" s="151"/>
      <c r="AE308" s="151"/>
      <c r="AF308" s="151"/>
      <c r="AG308" s="151" t="s">
        <v>160</v>
      </c>
      <c r="AH308" s="151"/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outlineLevel="1" x14ac:dyDescent="0.2">
      <c r="A309" s="172">
        <v>165</v>
      </c>
      <c r="B309" s="173" t="s">
        <v>576</v>
      </c>
      <c r="C309" s="189" t="s">
        <v>577</v>
      </c>
      <c r="D309" s="174" t="s">
        <v>240</v>
      </c>
      <c r="E309" s="175">
        <v>1</v>
      </c>
      <c r="F309" s="176"/>
      <c r="G309" s="177">
        <f>ROUND(E309*F309,2)</f>
        <v>0</v>
      </c>
      <c r="H309" s="176"/>
      <c r="I309" s="177">
        <f>ROUND(E309*H309,2)</f>
        <v>0</v>
      </c>
      <c r="J309" s="176"/>
      <c r="K309" s="177">
        <f>ROUND(E309*J309,2)</f>
        <v>0</v>
      </c>
      <c r="L309" s="177">
        <v>21</v>
      </c>
      <c r="M309" s="177">
        <f>G309*(1+L309/100)</f>
        <v>0</v>
      </c>
      <c r="N309" s="177">
        <v>1E-3</v>
      </c>
      <c r="O309" s="177">
        <f>ROUND(E309*N309,2)</f>
        <v>0</v>
      </c>
      <c r="P309" s="177">
        <v>0</v>
      </c>
      <c r="Q309" s="177">
        <f>ROUND(E309*P309,2)</f>
        <v>0</v>
      </c>
      <c r="R309" s="177"/>
      <c r="S309" s="177" t="s">
        <v>171</v>
      </c>
      <c r="T309" s="178" t="s">
        <v>181</v>
      </c>
      <c r="U309" s="160">
        <v>3.4249999999999998</v>
      </c>
      <c r="V309" s="160">
        <f>ROUND(E309*U309,2)</f>
        <v>3.43</v>
      </c>
      <c r="W309" s="160"/>
      <c r="X309" s="160" t="s">
        <v>159</v>
      </c>
      <c r="Y309" s="151"/>
      <c r="Z309" s="151"/>
      <c r="AA309" s="151"/>
      <c r="AB309" s="151"/>
      <c r="AC309" s="151"/>
      <c r="AD309" s="151"/>
      <c r="AE309" s="151"/>
      <c r="AF309" s="151"/>
      <c r="AG309" s="151" t="s">
        <v>160</v>
      </c>
      <c r="AH309" s="151"/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outlineLevel="1" x14ac:dyDescent="0.2">
      <c r="A310" s="158"/>
      <c r="B310" s="159"/>
      <c r="C310" s="249" t="s">
        <v>578</v>
      </c>
      <c r="D310" s="250"/>
      <c r="E310" s="250"/>
      <c r="F310" s="250"/>
      <c r="G310" s="250"/>
      <c r="H310" s="160"/>
      <c r="I310" s="160"/>
      <c r="J310" s="160"/>
      <c r="K310" s="160"/>
      <c r="L310" s="160"/>
      <c r="M310" s="160"/>
      <c r="N310" s="160"/>
      <c r="O310" s="160"/>
      <c r="P310" s="160"/>
      <c r="Q310" s="160"/>
      <c r="R310" s="160"/>
      <c r="S310" s="160"/>
      <c r="T310" s="160"/>
      <c r="U310" s="160"/>
      <c r="V310" s="160"/>
      <c r="W310" s="160"/>
      <c r="X310" s="160"/>
      <c r="Y310" s="151"/>
      <c r="Z310" s="151"/>
      <c r="AA310" s="151"/>
      <c r="AB310" s="151"/>
      <c r="AC310" s="151"/>
      <c r="AD310" s="151"/>
      <c r="AE310" s="151"/>
      <c r="AF310" s="151"/>
      <c r="AG310" s="151" t="s">
        <v>234</v>
      </c>
      <c r="AH310" s="151"/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outlineLevel="1" x14ac:dyDescent="0.2">
      <c r="A311" s="158"/>
      <c r="B311" s="159"/>
      <c r="C311" s="247" t="s">
        <v>579</v>
      </c>
      <c r="D311" s="248"/>
      <c r="E311" s="248"/>
      <c r="F311" s="248"/>
      <c r="G311" s="248"/>
      <c r="H311" s="160"/>
      <c r="I311" s="160"/>
      <c r="J311" s="160"/>
      <c r="K311" s="160"/>
      <c r="L311" s="160"/>
      <c r="M311" s="160"/>
      <c r="N311" s="160"/>
      <c r="O311" s="160"/>
      <c r="P311" s="160"/>
      <c r="Q311" s="160"/>
      <c r="R311" s="160"/>
      <c r="S311" s="160"/>
      <c r="T311" s="160"/>
      <c r="U311" s="160"/>
      <c r="V311" s="160"/>
      <c r="W311" s="160"/>
      <c r="X311" s="160"/>
      <c r="Y311" s="151"/>
      <c r="Z311" s="151"/>
      <c r="AA311" s="151"/>
      <c r="AB311" s="151"/>
      <c r="AC311" s="151"/>
      <c r="AD311" s="151"/>
      <c r="AE311" s="151"/>
      <c r="AF311" s="151"/>
      <c r="AG311" s="151" t="s">
        <v>234</v>
      </c>
      <c r="AH311" s="151"/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outlineLevel="1" x14ac:dyDescent="0.2">
      <c r="A312" s="158"/>
      <c r="B312" s="159"/>
      <c r="C312" s="247" t="s">
        <v>580</v>
      </c>
      <c r="D312" s="248"/>
      <c r="E312" s="248"/>
      <c r="F312" s="248"/>
      <c r="G312" s="248"/>
      <c r="H312" s="160"/>
      <c r="I312" s="160"/>
      <c r="J312" s="160"/>
      <c r="K312" s="160"/>
      <c r="L312" s="160"/>
      <c r="M312" s="160"/>
      <c r="N312" s="160"/>
      <c r="O312" s="160"/>
      <c r="P312" s="160"/>
      <c r="Q312" s="160"/>
      <c r="R312" s="160"/>
      <c r="S312" s="160"/>
      <c r="T312" s="160"/>
      <c r="U312" s="160"/>
      <c r="V312" s="160"/>
      <c r="W312" s="160"/>
      <c r="X312" s="160"/>
      <c r="Y312" s="151"/>
      <c r="Z312" s="151"/>
      <c r="AA312" s="151"/>
      <c r="AB312" s="151"/>
      <c r="AC312" s="151"/>
      <c r="AD312" s="151"/>
      <c r="AE312" s="151"/>
      <c r="AF312" s="151"/>
      <c r="AG312" s="151" t="s">
        <v>234</v>
      </c>
      <c r="AH312" s="151"/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outlineLevel="1" x14ac:dyDescent="0.2">
      <c r="A313" s="158"/>
      <c r="B313" s="159"/>
      <c r="C313" s="247" t="s">
        <v>581</v>
      </c>
      <c r="D313" s="248"/>
      <c r="E313" s="248"/>
      <c r="F313" s="248"/>
      <c r="G313" s="248"/>
      <c r="H313" s="160"/>
      <c r="I313" s="160"/>
      <c r="J313" s="160"/>
      <c r="K313" s="160"/>
      <c r="L313" s="160"/>
      <c r="M313" s="160"/>
      <c r="N313" s="160"/>
      <c r="O313" s="160"/>
      <c r="P313" s="160"/>
      <c r="Q313" s="160"/>
      <c r="R313" s="160"/>
      <c r="S313" s="160"/>
      <c r="T313" s="160"/>
      <c r="U313" s="160"/>
      <c r="V313" s="160"/>
      <c r="W313" s="160"/>
      <c r="X313" s="160"/>
      <c r="Y313" s="151"/>
      <c r="Z313" s="151"/>
      <c r="AA313" s="151"/>
      <c r="AB313" s="151"/>
      <c r="AC313" s="151"/>
      <c r="AD313" s="151"/>
      <c r="AE313" s="151"/>
      <c r="AF313" s="151"/>
      <c r="AG313" s="151" t="s">
        <v>234</v>
      </c>
      <c r="AH313" s="151"/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outlineLevel="1" x14ac:dyDescent="0.2">
      <c r="A314" s="180">
        <v>166</v>
      </c>
      <c r="B314" s="181" t="s">
        <v>582</v>
      </c>
      <c r="C314" s="192" t="s">
        <v>583</v>
      </c>
      <c r="D314" s="182" t="s">
        <v>240</v>
      </c>
      <c r="E314" s="183">
        <v>1</v>
      </c>
      <c r="F314" s="184"/>
      <c r="G314" s="185">
        <f>ROUND(E314*F314,2)</f>
        <v>0</v>
      </c>
      <c r="H314" s="184"/>
      <c r="I314" s="185">
        <f>ROUND(E314*H314,2)</f>
        <v>0</v>
      </c>
      <c r="J314" s="184"/>
      <c r="K314" s="185">
        <f>ROUND(E314*J314,2)</f>
        <v>0</v>
      </c>
      <c r="L314" s="185">
        <v>21</v>
      </c>
      <c r="M314" s="185">
        <f>G314*(1+L314/100)</f>
        <v>0</v>
      </c>
      <c r="N314" s="185">
        <v>1E-3</v>
      </c>
      <c r="O314" s="185">
        <f>ROUND(E314*N314,2)</f>
        <v>0</v>
      </c>
      <c r="P314" s="185">
        <v>0</v>
      </c>
      <c r="Q314" s="185">
        <f>ROUND(E314*P314,2)</f>
        <v>0</v>
      </c>
      <c r="R314" s="185"/>
      <c r="S314" s="185" t="s">
        <v>171</v>
      </c>
      <c r="T314" s="186" t="s">
        <v>181</v>
      </c>
      <c r="U314" s="160">
        <v>3.4249999999999998</v>
      </c>
      <c r="V314" s="160">
        <f>ROUND(E314*U314,2)</f>
        <v>3.43</v>
      </c>
      <c r="W314" s="160"/>
      <c r="X314" s="160" t="s">
        <v>159</v>
      </c>
      <c r="Y314" s="151"/>
      <c r="Z314" s="151"/>
      <c r="AA314" s="151"/>
      <c r="AB314" s="151"/>
      <c r="AC314" s="151"/>
      <c r="AD314" s="151"/>
      <c r="AE314" s="151"/>
      <c r="AF314" s="151"/>
      <c r="AG314" s="151" t="s">
        <v>160</v>
      </c>
      <c r="AH314" s="151"/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  <c r="BH314" s="151"/>
    </row>
    <row r="315" spans="1:60" outlineLevel="1" x14ac:dyDescent="0.2">
      <c r="A315" s="180">
        <v>167</v>
      </c>
      <c r="B315" s="181" t="s">
        <v>584</v>
      </c>
      <c r="C315" s="192" t="s">
        <v>585</v>
      </c>
      <c r="D315" s="182" t="s">
        <v>298</v>
      </c>
      <c r="E315" s="183">
        <v>1</v>
      </c>
      <c r="F315" s="184"/>
      <c r="G315" s="185">
        <f>ROUND(E315*F315,2)</f>
        <v>0</v>
      </c>
      <c r="H315" s="184"/>
      <c r="I315" s="185">
        <f>ROUND(E315*H315,2)</f>
        <v>0</v>
      </c>
      <c r="J315" s="184"/>
      <c r="K315" s="185">
        <f>ROUND(E315*J315,2)</f>
        <v>0</v>
      </c>
      <c r="L315" s="185">
        <v>21</v>
      </c>
      <c r="M315" s="185">
        <f>G315*(1+L315/100)</f>
        <v>0</v>
      </c>
      <c r="N315" s="185">
        <v>1E-3</v>
      </c>
      <c r="O315" s="185">
        <f>ROUND(E315*N315,2)</f>
        <v>0</v>
      </c>
      <c r="P315" s="185">
        <v>0</v>
      </c>
      <c r="Q315" s="185">
        <f>ROUND(E315*P315,2)</f>
        <v>0</v>
      </c>
      <c r="R315" s="185"/>
      <c r="S315" s="185" t="s">
        <v>171</v>
      </c>
      <c r="T315" s="186" t="s">
        <v>181</v>
      </c>
      <c r="U315" s="160">
        <v>3.4249999999999998</v>
      </c>
      <c r="V315" s="160">
        <f>ROUND(E315*U315,2)</f>
        <v>3.43</v>
      </c>
      <c r="W315" s="160"/>
      <c r="X315" s="160" t="s">
        <v>159</v>
      </c>
      <c r="Y315" s="151"/>
      <c r="Z315" s="151"/>
      <c r="AA315" s="151"/>
      <c r="AB315" s="151"/>
      <c r="AC315" s="151"/>
      <c r="AD315" s="151"/>
      <c r="AE315" s="151"/>
      <c r="AF315" s="151"/>
      <c r="AG315" s="151" t="s">
        <v>160</v>
      </c>
      <c r="AH315" s="151"/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outlineLevel="1" x14ac:dyDescent="0.2">
      <c r="A316" s="180">
        <v>168</v>
      </c>
      <c r="B316" s="181" t="s">
        <v>586</v>
      </c>
      <c r="C316" s="192" t="s">
        <v>587</v>
      </c>
      <c r="D316" s="182" t="s">
        <v>298</v>
      </c>
      <c r="E316" s="183">
        <v>2</v>
      </c>
      <c r="F316" s="184"/>
      <c r="G316" s="185">
        <f>ROUND(E316*F316,2)</f>
        <v>0</v>
      </c>
      <c r="H316" s="184"/>
      <c r="I316" s="185">
        <f>ROUND(E316*H316,2)</f>
        <v>0</v>
      </c>
      <c r="J316" s="184"/>
      <c r="K316" s="185">
        <f>ROUND(E316*J316,2)</f>
        <v>0</v>
      </c>
      <c r="L316" s="185">
        <v>21</v>
      </c>
      <c r="M316" s="185">
        <f>G316*(1+L316/100)</f>
        <v>0</v>
      </c>
      <c r="N316" s="185">
        <v>1E-3</v>
      </c>
      <c r="O316" s="185">
        <f>ROUND(E316*N316,2)</f>
        <v>0</v>
      </c>
      <c r="P316" s="185">
        <v>0</v>
      </c>
      <c r="Q316" s="185">
        <f>ROUND(E316*P316,2)</f>
        <v>0</v>
      </c>
      <c r="R316" s="185"/>
      <c r="S316" s="185" t="s">
        <v>171</v>
      </c>
      <c r="T316" s="186" t="s">
        <v>181</v>
      </c>
      <c r="U316" s="160">
        <v>3.4249999999999998</v>
      </c>
      <c r="V316" s="160">
        <f>ROUND(E316*U316,2)</f>
        <v>6.85</v>
      </c>
      <c r="W316" s="160"/>
      <c r="X316" s="160" t="s">
        <v>159</v>
      </c>
      <c r="Y316" s="151"/>
      <c r="Z316" s="151"/>
      <c r="AA316" s="151"/>
      <c r="AB316" s="151"/>
      <c r="AC316" s="151"/>
      <c r="AD316" s="151"/>
      <c r="AE316" s="151"/>
      <c r="AF316" s="151"/>
      <c r="AG316" s="151" t="s">
        <v>160</v>
      </c>
      <c r="AH316" s="151"/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outlineLevel="1" x14ac:dyDescent="0.2">
      <c r="A317" s="180">
        <v>169</v>
      </c>
      <c r="B317" s="181" t="s">
        <v>588</v>
      </c>
      <c r="C317" s="192" t="s">
        <v>589</v>
      </c>
      <c r="D317" s="182" t="s">
        <v>298</v>
      </c>
      <c r="E317" s="183">
        <v>5</v>
      </c>
      <c r="F317" s="184"/>
      <c r="G317" s="185">
        <f>ROUND(E317*F317,2)</f>
        <v>0</v>
      </c>
      <c r="H317" s="184"/>
      <c r="I317" s="185">
        <f>ROUND(E317*H317,2)</f>
        <v>0</v>
      </c>
      <c r="J317" s="184"/>
      <c r="K317" s="185">
        <f>ROUND(E317*J317,2)</f>
        <v>0</v>
      </c>
      <c r="L317" s="185">
        <v>21</v>
      </c>
      <c r="M317" s="185">
        <f>G317*(1+L317/100)</f>
        <v>0</v>
      </c>
      <c r="N317" s="185">
        <v>1E-3</v>
      </c>
      <c r="O317" s="185">
        <f>ROUND(E317*N317,2)</f>
        <v>0.01</v>
      </c>
      <c r="P317" s="185">
        <v>0</v>
      </c>
      <c r="Q317" s="185">
        <f>ROUND(E317*P317,2)</f>
        <v>0</v>
      </c>
      <c r="R317" s="185"/>
      <c r="S317" s="185" t="s">
        <v>171</v>
      </c>
      <c r="T317" s="186" t="s">
        <v>181</v>
      </c>
      <c r="U317" s="160">
        <v>3.4249999999999998</v>
      </c>
      <c r="V317" s="160">
        <f>ROUND(E317*U317,2)</f>
        <v>17.13</v>
      </c>
      <c r="W317" s="160"/>
      <c r="X317" s="160" t="s">
        <v>159</v>
      </c>
      <c r="Y317" s="151"/>
      <c r="Z317" s="151"/>
      <c r="AA317" s="151"/>
      <c r="AB317" s="151"/>
      <c r="AC317" s="151"/>
      <c r="AD317" s="151"/>
      <c r="AE317" s="151"/>
      <c r="AF317" s="151"/>
      <c r="AG317" s="151" t="s">
        <v>160</v>
      </c>
      <c r="AH317" s="151"/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outlineLevel="1" x14ac:dyDescent="0.2">
      <c r="A318" s="180">
        <v>170</v>
      </c>
      <c r="B318" s="181" t="s">
        <v>590</v>
      </c>
      <c r="C318" s="192" t="s">
        <v>591</v>
      </c>
      <c r="D318" s="182" t="s">
        <v>240</v>
      </c>
      <c r="E318" s="183">
        <v>1</v>
      </c>
      <c r="F318" s="184"/>
      <c r="G318" s="185">
        <f>ROUND(E318*F318,2)</f>
        <v>0</v>
      </c>
      <c r="H318" s="184"/>
      <c r="I318" s="185">
        <f>ROUND(E318*H318,2)</f>
        <v>0</v>
      </c>
      <c r="J318" s="184"/>
      <c r="K318" s="185">
        <f>ROUND(E318*J318,2)</f>
        <v>0</v>
      </c>
      <c r="L318" s="185">
        <v>21</v>
      </c>
      <c r="M318" s="185">
        <f>G318*(1+L318/100)</f>
        <v>0</v>
      </c>
      <c r="N318" s="185">
        <v>2.5000000000000001E-2</v>
      </c>
      <c r="O318" s="185">
        <f>ROUND(E318*N318,2)</f>
        <v>0.03</v>
      </c>
      <c r="P318" s="185">
        <v>0</v>
      </c>
      <c r="Q318" s="185">
        <f>ROUND(E318*P318,2)</f>
        <v>0</v>
      </c>
      <c r="R318" s="185"/>
      <c r="S318" s="185" t="s">
        <v>171</v>
      </c>
      <c r="T318" s="186" t="s">
        <v>181</v>
      </c>
      <c r="U318" s="160">
        <v>3.4249999999999998</v>
      </c>
      <c r="V318" s="160">
        <f>ROUND(E318*U318,2)</f>
        <v>3.43</v>
      </c>
      <c r="W318" s="160"/>
      <c r="X318" s="160" t="s">
        <v>159</v>
      </c>
      <c r="Y318" s="151"/>
      <c r="Z318" s="151"/>
      <c r="AA318" s="151"/>
      <c r="AB318" s="151"/>
      <c r="AC318" s="151"/>
      <c r="AD318" s="151"/>
      <c r="AE318" s="151"/>
      <c r="AF318" s="151"/>
      <c r="AG318" s="151" t="s">
        <v>160</v>
      </c>
      <c r="AH318" s="151"/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x14ac:dyDescent="0.2">
      <c r="A319" s="166" t="s">
        <v>125</v>
      </c>
      <c r="B319" s="167" t="s">
        <v>94</v>
      </c>
      <c r="C319" s="188" t="s">
        <v>95</v>
      </c>
      <c r="D319" s="168"/>
      <c r="E319" s="169"/>
      <c r="F319" s="170"/>
      <c r="G319" s="170">
        <f>SUMIF(AG320:AG340,"&lt;&gt;NOR",G320:G340)</f>
        <v>0</v>
      </c>
      <c r="H319" s="170"/>
      <c r="I319" s="170">
        <f>SUM(I320:I340)</f>
        <v>0</v>
      </c>
      <c r="J319" s="170"/>
      <c r="K319" s="170">
        <f>SUM(K320:K340)</f>
        <v>0</v>
      </c>
      <c r="L319" s="170"/>
      <c r="M319" s="170">
        <f>SUM(M320:M340)</f>
        <v>0</v>
      </c>
      <c r="N319" s="170"/>
      <c r="O319" s="170">
        <f>SUM(O320:O340)</f>
        <v>0</v>
      </c>
      <c r="P319" s="170"/>
      <c r="Q319" s="170">
        <f>SUM(Q320:Q340)</f>
        <v>0</v>
      </c>
      <c r="R319" s="170"/>
      <c r="S319" s="170"/>
      <c r="T319" s="171"/>
      <c r="U319" s="165"/>
      <c r="V319" s="165">
        <f>SUM(V320:V340)</f>
        <v>3.3200000000000003</v>
      </c>
      <c r="W319" s="165"/>
      <c r="X319" s="165"/>
      <c r="AG319" t="s">
        <v>126</v>
      </c>
    </row>
    <row r="320" spans="1:60" ht="22.5" outlineLevel="1" x14ac:dyDescent="0.2">
      <c r="A320" s="172">
        <v>171</v>
      </c>
      <c r="B320" s="173" t="s">
        <v>592</v>
      </c>
      <c r="C320" s="189" t="s">
        <v>593</v>
      </c>
      <c r="D320" s="174" t="s">
        <v>201</v>
      </c>
      <c r="E320" s="175">
        <v>1.3432500000000001</v>
      </c>
      <c r="F320" s="176"/>
      <c r="G320" s="177">
        <f>ROUND(E320*F320,2)</f>
        <v>0</v>
      </c>
      <c r="H320" s="176"/>
      <c r="I320" s="177">
        <f>ROUND(E320*H320,2)</f>
        <v>0</v>
      </c>
      <c r="J320" s="176"/>
      <c r="K320" s="177">
        <f>ROUND(E320*J320,2)</f>
        <v>0</v>
      </c>
      <c r="L320" s="177">
        <v>21</v>
      </c>
      <c r="M320" s="177">
        <f>G320*(1+L320/100)</f>
        <v>0</v>
      </c>
      <c r="N320" s="177">
        <v>0</v>
      </c>
      <c r="O320" s="177">
        <f>ROUND(E320*N320,2)</f>
        <v>0</v>
      </c>
      <c r="P320" s="177">
        <v>0</v>
      </c>
      <c r="Q320" s="177">
        <f>ROUND(E320*P320,2)</f>
        <v>0</v>
      </c>
      <c r="R320" s="177" t="s">
        <v>145</v>
      </c>
      <c r="S320" s="177" t="s">
        <v>131</v>
      </c>
      <c r="T320" s="178" t="s">
        <v>131</v>
      </c>
      <c r="U320" s="160">
        <v>0.93300000000000005</v>
      </c>
      <c r="V320" s="160">
        <f>ROUND(E320*U320,2)</f>
        <v>1.25</v>
      </c>
      <c r="W320" s="160"/>
      <c r="X320" s="160" t="s">
        <v>132</v>
      </c>
      <c r="Y320" s="151"/>
      <c r="Z320" s="151"/>
      <c r="AA320" s="151"/>
      <c r="AB320" s="151"/>
      <c r="AC320" s="151"/>
      <c r="AD320" s="151"/>
      <c r="AE320" s="151"/>
      <c r="AF320" s="151"/>
      <c r="AG320" s="151" t="s">
        <v>133</v>
      </c>
      <c r="AH320" s="151"/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outlineLevel="1" x14ac:dyDescent="0.2">
      <c r="A321" s="158"/>
      <c r="B321" s="159"/>
      <c r="C321" s="190" t="s">
        <v>594</v>
      </c>
      <c r="D321" s="161"/>
      <c r="E321" s="162">
        <v>1.1199999999999999E-3</v>
      </c>
      <c r="F321" s="160"/>
      <c r="G321" s="160"/>
      <c r="H321" s="160"/>
      <c r="I321" s="160"/>
      <c r="J321" s="160"/>
      <c r="K321" s="160"/>
      <c r="L321" s="160"/>
      <c r="M321" s="160"/>
      <c r="N321" s="160"/>
      <c r="O321" s="160"/>
      <c r="P321" s="160"/>
      <c r="Q321" s="160"/>
      <c r="R321" s="160"/>
      <c r="S321" s="160"/>
      <c r="T321" s="160"/>
      <c r="U321" s="160"/>
      <c r="V321" s="160"/>
      <c r="W321" s="160"/>
      <c r="X321" s="160"/>
      <c r="Y321" s="151"/>
      <c r="Z321" s="151"/>
      <c r="AA321" s="151"/>
      <c r="AB321" s="151"/>
      <c r="AC321" s="151"/>
      <c r="AD321" s="151"/>
      <c r="AE321" s="151"/>
      <c r="AF321" s="151"/>
      <c r="AG321" s="151" t="s">
        <v>137</v>
      </c>
      <c r="AH321" s="151">
        <v>7</v>
      </c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outlineLevel="1" x14ac:dyDescent="0.2">
      <c r="A322" s="158"/>
      <c r="B322" s="159"/>
      <c r="C322" s="190" t="s">
        <v>595</v>
      </c>
      <c r="D322" s="161"/>
      <c r="E322" s="162">
        <v>5.0799999999999998E-2</v>
      </c>
      <c r="F322" s="160"/>
      <c r="G322" s="160"/>
      <c r="H322" s="160"/>
      <c r="I322" s="160"/>
      <c r="J322" s="160"/>
      <c r="K322" s="160"/>
      <c r="L322" s="160"/>
      <c r="M322" s="160"/>
      <c r="N322" s="160"/>
      <c r="O322" s="160"/>
      <c r="P322" s="160"/>
      <c r="Q322" s="160"/>
      <c r="R322" s="160"/>
      <c r="S322" s="160"/>
      <c r="T322" s="160"/>
      <c r="U322" s="160"/>
      <c r="V322" s="160"/>
      <c r="W322" s="160"/>
      <c r="X322" s="160"/>
      <c r="Y322" s="151"/>
      <c r="Z322" s="151"/>
      <c r="AA322" s="151"/>
      <c r="AB322" s="151"/>
      <c r="AC322" s="151"/>
      <c r="AD322" s="151"/>
      <c r="AE322" s="151"/>
      <c r="AF322" s="151"/>
      <c r="AG322" s="151" t="s">
        <v>137</v>
      </c>
      <c r="AH322" s="151">
        <v>7</v>
      </c>
      <c r="AI322" s="151"/>
      <c r="AJ322" s="151"/>
      <c r="AK322" s="151"/>
      <c r="AL322" s="151"/>
      <c r="AM322" s="151"/>
      <c r="AN322" s="151"/>
      <c r="AO322" s="151"/>
      <c r="AP322" s="151"/>
      <c r="AQ322" s="151"/>
      <c r="AR322" s="151"/>
      <c r="AS322" s="151"/>
      <c r="AT322" s="151"/>
      <c r="AU322" s="151"/>
      <c r="AV322" s="151"/>
      <c r="AW322" s="151"/>
      <c r="AX322" s="151"/>
      <c r="AY322" s="151"/>
      <c r="AZ322" s="151"/>
      <c r="BA322" s="151"/>
      <c r="BB322" s="151"/>
      <c r="BC322" s="151"/>
      <c r="BD322" s="151"/>
      <c r="BE322" s="151"/>
      <c r="BF322" s="151"/>
      <c r="BG322" s="151"/>
      <c r="BH322" s="151"/>
    </row>
    <row r="323" spans="1:60" outlineLevel="1" x14ac:dyDescent="0.2">
      <c r="A323" s="158"/>
      <c r="B323" s="159"/>
      <c r="C323" s="190" t="s">
        <v>596</v>
      </c>
      <c r="D323" s="161"/>
      <c r="E323" s="162">
        <v>0.312</v>
      </c>
      <c r="F323" s="160"/>
      <c r="G323" s="160"/>
      <c r="H323" s="160"/>
      <c r="I323" s="160"/>
      <c r="J323" s="160"/>
      <c r="K323" s="160"/>
      <c r="L323" s="160"/>
      <c r="M323" s="160"/>
      <c r="N323" s="160"/>
      <c r="O323" s="160"/>
      <c r="P323" s="160"/>
      <c r="Q323" s="160"/>
      <c r="R323" s="160"/>
      <c r="S323" s="160"/>
      <c r="T323" s="160"/>
      <c r="U323" s="160"/>
      <c r="V323" s="160"/>
      <c r="W323" s="160"/>
      <c r="X323" s="160"/>
      <c r="Y323" s="151"/>
      <c r="Z323" s="151"/>
      <c r="AA323" s="151"/>
      <c r="AB323" s="151"/>
      <c r="AC323" s="151"/>
      <c r="AD323" s="151"/>
      <c r="AE323" s="151"/>
      <c r="AF323" s="151"/>
      <c r="AG323" s="151" t="s">
        <v>137</v>
      </c>
      <c r="AH323" s="151">
        <v>7</v>
      </c>
      <c r="AI323" s="151"/>
      <c r="AJ323" s="151"/>
      <c r="AK323" s="151"/>
      <c r="AL323" s="151"/>
      <c r="AM323" s="151"/>
      <c r="AN323" s="151"/>
      <c r="AO323" s="151"/>
      <c r="AP323" s="151"/>
      <c r="AQ323" s="151"/>
      <c r="AR323" s="151"/>
      <c r="AS323" s="151"/>
      <c r="AT323" s="151"/>
      <c r="AU323" s="151"/>
      <c r="AV323" s="151"/>
      <c r="AW323" s="151"/>
      <c r="AX323" s="151"/>
      <c r="AY323" s="151"/>
      <c r="AZ323" s="151"/>
      <c r="BA323" s="151"/>
      <c r="BB323" s="151"/>
      <c r="BC323" s="151"/>
      <c r="BD323" s="151"/>
      <c r="BE323" s="151"/>
      <c r="BF323" s="151"/>
      <c r="BG323" s="151"/>
      <c r="BH323" s="151"/>
    </row>
    <row r="324" spans="1:60" outlineLevel="1" x14ac:dyDescent="0.2">
      <c r="A324" s="158"/>
      <c r="B324" s="159"/>
      <c r="C324" s="190" t="s">
        <v>597</v>
      </c>
      <c r="D324" s="161"/>
      <c r="E324" s="162">
        <v>0.71250000000000002</v>
      </c>
      <c r="F324" s="160"/>
      <c r="G324" s="160"/>
      <c r="H324" s="160"/>
      <c r="I324" s="160"/>
      <c r="J324" s="160"/>
      <c r="K324" s="160"/>
      <c r="L324" s="160"/>
      <c r="M324" s="160"/>
      <c r="N324" s="160"/>
      <c r="O324" s="160"/>
      <c r="P324" s="160"/>
      <c r="Q324" s="160"/>
      <c r="R324" s="160"/>
      <c r="S324" s="160"/>
      <c r="T324" s="160"/>
      <c r="U324" s="160"/>
      <c r="V324" s="160"/>
      <c r="W324" s="160"/>
      <c r="X324" s="160"/>
      <c r="Y324" s="151"/>
      <c r="Z324" s="151"/>
      <c r="AA324" s="151"/>
      <c r="AB324" s="151"/>
      <c r="AC324" s="151"/>
      <c r="AD324" s="151"/>
      <c r="AE324" s="151"/>
      <c r="AF324" s="151"/>
      <c r="AG324" s="151" t="s">
        <v>137</v>
      </c>
      <c r="AH324" s="151">
        <v>7</v>
      </c>
      <c r="AI324" s="151"/>
      <c r="AJ324" s="151"/>
      <c r="AK324" s="151"/>
      <c r="AL324" s="151"/>
      <c r="AM324" s="151"/>
      <c r="AN324" s="151"/>
      <c r="AO324" s="151"/>
      <c r="AP324" s="151"/>
      <c r="AQ324" s="151"/>
      <c r="AR324" s="151"/>
      <c r="AS324" s="151"/>
      <c r="AT324" s="151"/>
      <c r="AU324" s="151"/>
      <c r="AV324" s="151"/>
      <c r="AW324" s="151"/>
      <c r="AX324" s="151"/>
      <c r="AY324" s="151"/>
      <c r="AZ324" s="151"/>
      <c r="BA324" s="151"/>
      <c r="BB324" s="151"/>
      <c r="BC324" s="151"/>
      <c r="BD324" s="151"/>
      <c r="BE324" s="151"/>
      <c r="BF324" s="151"/>
      <c r="BG324" s="151"/>
      <c r="BH324" s="151"/>
    </row>
    <row r="325" spans="1:60" outlineLevel="1" x14ac:dyDescent="0.2">
      <c r="A325" s="158"/>
      <c r="B325" s="159"/>
      <c r="C325" s="190" t="s">
        <v>598</v>
      </c>
      <c r="D325" s="161"/>
      <c r="E325" s="162">
        <v>5.5300000000000002E-3</v>
      </c>
      <c r="F325" s="160"/>
      <c r="G325" s="160"/>
      <c r="H325" s="160"/>
      <c r="I325" s="160"/>
      <c r="J325" s="160"/>
      <c r="K325" s="160"/>
      <c r="L325" s="160"/>
      <c r="M325" s="160"/>
      <c r="N325" s="160"/>
      <c r="O325" s="160"/>
      <c r="P325" s="160"/>
      <c r="Q325" s="160"/>
      <c r="R325" s="160"/>
      <c r="S325" s="160"/>
      <c r="T325" s="160"/>
      <c r="U325" s="160"/>
      <c r="V325" s="160"/>
      <c r="W325" s="160"/>
      <c r="X325" s="160"/>
      <c r="Y325" s="151"/>
      <c r="Z325" s="151"/>
      <c r="AA325" s="151"/>
      <c r="AB325" s="151"/>
      <c r="AC325" s="151"/>
      <c r="AD325" s="151"/>
      <c r="AE325" s="151"/>
      <c r="AF325" s="151"/>
      <c r="AG325" s="151" t="s">
        <v>137</v>
      </c>
      <c r="AH325" s="151">
        <v>7</v>
      </c>
      <c r="AI325" s="151"/>
      <c r="AJ325" s="151"/>
      <c r="AK325" s="151"/>
      <c r="AL325" s="151"/>
      <c r="AM325" s="151"/>
      <c r="AN325" s="151"/>
      <c r="AO325" s="151"/>
      <c r="AP325" s="151"/>
      <c r="AQ325" s="151"/>
      <c r="AR325" s="151"/>
      <c r="AS325" s="151"/>
      <c r="AT325" s="151"/>
      <c r="AU325" s="151"/>
      <c r="AV325" s="151"/>
      <c r="AW325" s="151"/>
      <c r="AX325" s="151"/>
      <c r="AY325" s="151"/>
      <c r="AZ325" s="151"/>
      <c r="BA325" s="151"/>
      <c r="BB325" s="151"/>
      <c r="BC325" s="151"/>
      <c r="BD325" s="151"/>
      <c r="BE325" s="151"/>
      <c r="BF325" s="151"/>
      <c r="BG325" s="151"/>
      <c r="BH325" s="151"/>
    </row>
    <row r="326" spans="1:60" outlineLevel="1" x14ac:dyDescent="0.2">
      <c r="A326" s="158"/>
      <c r="B326" s="159"/>
      <c r="C326" s="190" t="s">
        <v>599</v>
      </c>
      <c r="D326" s="161"/>
      <c r="E326" s="162">
        <v>7.62E-3</v>
      </c>
      <c r="F326" s="160"/>
      <c r="G326" s="160"/>
      <c r="H326" s="160"/>
      <c r="I326" s="160"/>
      <c r="J326" s="160"/>
      <c r="K326" s="160"/>
      <c r="L326" s="160"/>
      <c r="M326" s="160"/>
      <c r="N326" s="160"/>
      <c r="O326" s="160"/>
      <c r="P326" s="160"/>
      <c r="Q326" s="160"/>
      <c r="R326" s="160"/>
      <c r="S326" s="160"/>
      <c r="T326" s="160"/>
      <c r="U326" s="160"/>
      <c r="V326" s="160"/>
      <c r="W326" s="160"/>
      <c r="X326" s="160"/>
      <c r="Y326" s="151"/>
      <c r="Z326" s="151"/>
      <c r="AA326" s="151"/>
      <c r="AB326" s="151"/>
      <c r="AC326" s="151"/>
      <c r="AD326" s="151"/>
      <c r="AE326" s="151"/>
      <c r="AF326" s="151"/>
      <c r="AG326" s="151" t="s">
        <v>137</v>
      </c>
      <c r="AH326" s="151">
        <v>7</v>
      </c>
      <c r="AI326" s="151"/>
      <c r="AJ326" s="151"/>
      <c r="AK326" s="151"/>
      <c r="AL326" s="151"/>
      <c r="AM326" s="151"/>
      <c r="AN326" s="151"/>
      <c r="AO326" s="151"/>
      <c r="AP326" s="151"/>
      <c r="AQ326" s="151"/>
      <c r="AR326" s="151"/>
      <c r="AS326" s="151"/>
      <c r="AT326" s="151"/>
      <c r="AU326" s="151"/>
      <c r="AV326" s="151"/>
      <c r="AW326" s="151"/>
      <c r="AX326" s="151"/>
      <c r="AY326" s="151"/>
      <c r="AZ326" s="151"/>
      <c r="BA326" s="151"/>
      <c r="BB326" s="151"/>
      <c r="BC326" s="151"/>
      <c r="BD326" s="151"/>
      <c r="BE326" s="151"/>
      <c r="BF326" s="151"/>
      <c r="BG326" s="151"/>
      <c r="BH326" s="151"/>
    </row>
    <row r="327" spans="1:60" outlineLevel="1" x14ac:dyDescent="0.2">
      <c r="A327" s="158"/>
      <c r="B327" s="159"/>
      <c r="C327" s="190" t="s">
        <v>600</v>
      </c>
      <c r="D327" s="161"/>
      <c r="E327" s="162">
        <v>1.4400000000000001E-3</v>
      </c>
      <c r="F327" s="160"/>
      <c r="G327" s="160"/>
      <c r="H327" s="160"/>
      <c r="I327" s="160"/>
      <c r="J327" s="160"/>
      <c r="K327" s="160"/>
      <c r="L327" s="160"/>
      <c r="M327" s="160"/>
      <c r="N327" s="160"/>
      <c r="O327" s="160"/>
      <c r="P327" s="160"/>
      <c r="Q327" s="160"/>
      <c r="R327" s="160"/>
      <c r="S327" s="160"/>
      <c r="T327" s="160"/>
      <c r="U327" s="160"/>
      <c r="V327" s="160"/>
      <c r="W327" s="160"/>
      <c r="X327" s="160"/>
      <c r="Y327" s="151"/>
      <c r="Z327" s="151"/>
      <c r="AA327" s="151"/>
      <c r="AB327" s="151"/>
      <c r="AC327" s="151"/>
      <c r="AD327" s="151"/>
      <c r="AE327" s="151"/>
      <c r="AF327" s="151"/>
      <c r="AG327" s="151" t="s">
        <v>137</v>
      </c>
      <c r="AH327" s="151">
        <v>7</v>
      </c>
      <c r="AI327" s="151"/>
      <c r="AJ327" s="151"/>
      <c r="AK327" s="151"/>
      <c r="AL327" s="151"/>
      <c r="AM327" s="151"/>
      <c r="AN327" s="151"/>
      <c r="AO327" s="151"/>
      <c r="AP327" s="151"/>
      <c r="AQ327" s="151"/>
      <c r="AR327" s="151"/>
      <c r="AS327" s="151"/>
      <c r="AT327" s="151"/>
      <c r="AU327" s="151"/>
      <c r="AV327" s="151"/>
      <c r="AW327" s="151"/>
      <c r="AX327" s="151"/>
      <c r="AY327" s="151"/>
      <c r="AZ327" s="151"/>
      <c r="BA327" s="151"/>
      <c r="BB327" s="151"/>
      <c r="BC327" s="151"/>
      <c r="BD327" s="151"/>
      <c r="BE327" s="151"/>
      <c r="BF327" s="151"/>
      <c r="BG327" s="151"/>
      <c r="BH327" s="151"/>
    </row>
    <row r="328" spans="1:60" outlineLevel="1" x14ac:dyDescent="0.2">
      <c r="A328" s="158"/>
      <c r="B328" s="159"/>
      <c r="C328" s="190" t="s">
        <v>601</v>
      </c>
      <c r="D328" s="161"/>
      <c r="E328" s="162">
        <v>2.7999999999999998E-4</v>
      </c>
      <c r="F328" s="160"/>
      <c r="G328" s="160"/>
      <c r="H328" s="160"/>
      <c r="I328" s="160"/>
      <c r="J328" s="160"/>
      <c r="K328" s="160"/>
      <c r="L328" s="160"/>
      <c r="M328" s="160"/>
      <c r="N328" s="160"/>
      <c r="O328" s="160"/>
      <c r="P328" s="160"/>
      <c r="Q328" s="160"/>
      <c r="R328" s="160"/>
      <c r="S328" s="160"/>
      <c r="T328" s="160"/>
      <c r="U328" s="160"/>
      <c r="V328" s="160"/>
      <c r="W328" s="160"/>
      <c r="X328" s="160"/>
      <c r="Y328" s="151"/>
      <c r="Z328" s="151"/>
      <c r="AA328" s="151"/>
      <c r="AB328" s="151"/>
      <c r="AC328" s="151"/>
      <c r="AD328" s="151"/>
      <c r="AE328" s="151"/>
      <c r="AF328" s="151"/>
      <c r="AG328" s="151" t="s">
        <v>137</v>
      </c>
      <c r="AH328" s="151">
        <v>7</v>
      </c>
      <c r="AI328" s="151"/>
      <c r="AJ328" s="151"/>
      <c r="AK328" s="151"/>
      <c r="AL328" s="151"/>
      <c r="AM328" s="151"/>
      <c r="AN328" s="151"/>
      <c r="AO328" s="151"/>
      <c r="AP328" s="151"/>
      <c r="AQ328" s="151"/>
      <c r="AR328" s="151"/>
      <c r="AS328" s="151"/>
      <c r="AT328" s="151"/>
      <c r="AU328" s="151"/>
      <c r="AV328" s="151"/>
      <c r="AW328" s="151"/>
      <c r="AX328" s="151"/>
      <c r="AY328" s="151"/>
      <c r="AZ328" s="151"/>
      <c r="BA328" s="151"/>
      <c r="BB328" s="151"/>
      <c r="BC328" s="151"/>
      <c r="BD328" s="151"/>
      <c r="BE328" s="151"/>
      <c r="BF328" s="151"/>
      <c r="BG328" s="151"/>
      <c r="BH328" s="151"/>
    </row>
    <row r="329" spans="1:60" outlineLevel="1" x14ac:dyDescent="0.2">
      <c r="A329" s="158"/>
      <c r="B329" s="159"/>
      <c r="C329" s="190" t="s">
        <v>602</v>
      </c>
      <c r="D329" s="161"/>
      <c r="E329" s="162">
        <v>1.1339999999999999E-2</v>
      </c>
      <c r="F329" s="160"/>
      <c r="G329" s="160"/>
      <c r="H329" s="160"/>
      <c r="I329" s="160"/>
      <c r="J329" s="160"/>
      <c r="K329" s="160"/>
      <c r="L329" s="160"/>
      <c r="M329" s="160"/>
      <c r="N329" s="160"/>
      <c r="O329" s="160"/>
      <c r="P329" s="160"/>
      <c r="Q329" s="160"/>
      <c r="R329" s="160"/>
      <c r="S329" s="160"/>
      <c r="T329" s="160"/>
      <c r="U329" s="160"/>
      <c r="V329" s="160"/>
      <c r="W329" s="160"/>
      <c r="X329" s="160"/>
      <c r="Y329" s="151"/>
      <c r="Z329" s="151"/>
      <c r="AA329" s="151"/>
      <c r="AB329" s="151"/>
      <c r="AC329" s="151"/>
      <c r="AD329" s="151"/>
      <c r="AE329" s="151"/>
      <c r="AF329" s="151"/>
      <c r="AG329" s="151" t="s">
        <v>137</v>
      </c>
      <c r="AH329" s="151">
        <v>7</v>
      </c>
      <c r="AI329" s="151"/>
      <c r="AJ329" s="151"/>
      <c r="AK329" s="151"/>
      <c r="AL329" s="151"/>
      <c r="AM329" s="151"/>
      <c r="AN329" s="151"/>
      <c r="AO329" s="151"/>
      <c r="AP329" s="151"/>
      <c r="AQ329" s="151"/>
      <c r="AR329" s="151"/>
      <c r="AS329" s="151"/>
      <c r="AT329" s="151"/>
      <c r="AU329" s="151"/>
      <c r="AV329" s="151"/>
      <c r="AW329" s="151"/>
      <c r="AX329" s="151"/>
      <c r="AY329" s="151"/>
      <c r="AZ329" s="151"/>
      <c r="BA329" s="151"/>
      <c r="BB329" s="151"/>
      <c r="BC329" s="151"/>
      <c r="BD329" s="151"/>
      <c r="BE329" s="151"/>
      <c r="BF329" s="151"/>
      <c r="BG329" s="151"/>
      <c r="BH329" s="151"/>
    </row>
    <row r="330" spans="1:60" outlineLevel="1" x14ac:dyDescent="0.2">
      <c r="A330" s="158"/>
      <c r="B330" s="159"/>
      <c r="C330" s="190" t="s">
        <v>603</v>
      </c>
      <c r="D330" s="161"/>
      <c r="E330" s="162">
        <v>0.24062</v>
      </c>
      <c r="F330" s="160"/>
      <c r="G330" s="160"/>
      <c r="H330" s="160"/>
      <c r="I330" s="160"/>
      <c r="J330" s="160"/>
      <c r="K330" s="160"/>
      <c r="L330" s="160"/>
      <c r="M330" s="160"/>
      <c r="N330" s="160"/>
      <c r="O330" s="160"/>
      <c r="P330" s="160"/>
      <c r="Q330" s="160"/>
      <c r="R330" s="160"/>
      <c r="S330" s="160"/>
      <c r="T330" s="160"/>
      <c r="U330" s="160"/>
      <c r="V330" s="160"/>
      <c r="W330" s="160"/>
      <c r="X330" s="160"/>
      <c r="Y330" s="151"/>
      <c r="Z330" s="151"/>
      <c r="AA330" s="151"/>
      <c r="AB330" s="151"/>
      <c r="AC330" s="151"/>
      <c r="AD330" s="151"/>
      <c r="AE330" s="151"/>
      <c r="AF330" s="151"/>
      <c r="AG330" s="151" t="s">
        <v>137</v>
      </c>
      <c r="AH330" s="151">
        <v>7</v>
      </c>
      <c r="AI330" s="151"/>
      <c r="AJ330" s="151"/>
      <c r="AK330" s="151"/>
      <c r="AL330" s="151"/>
      <c r="AM330" s="151"/>
      <c r="AN330" s="151"/>
      <c r="AO330" s="151"/>
      <c r="AP330" s="151"/>
      <c r="AQ330" s="151"/>
      <c r="AR330" s="151"/>
      <c r="AS330" s="151"/>
      <c r="AT330" s="151"/>
      <c r="AU330" s="151"/>
      <c r="AV330" s="151"/>
      <c r="AW330" s="151"/>
      <c r="AX330" s="151"/>
      <c r="AY330" s="151"/>
      <c r="AZ330" s="151"/>
      <c r="BA330" s="151"/>
      <c r="BB330" s="151"/>
      <c r="BC330" s="151"/>
      <c r="BD330" s="151"/>
      <c r="BE330" s="151"/>
      <c r="BF330" s="151"/>
      <c r="BG330" s="151"/>
      <c r="BH330" s="151"/>
    </row>
    <row r="331" spans="1:60" outlineLevel="1" x14ac:dyDescent="0.2">
      <c r="A331" s="172">
        <v>172</v>
      </c>
      <c r="B331" s="173" t="s">
        <v>604</v>
      </c>
      <c r="C331" s="189" t="s">
        <v>605</v>
      </c>
      <c r="D331" s="174" t="s">
        <v>201</v>
      </c>
      <c r="E331" s="175">
        <v>1.3432500000000001</v>
      </c>
      <c r="F331" s="176"/>
      <c r="G331" s="177">
        <f>ROUND(E331*F331,2)</f>
        <v>0</v>
      </c>
      <c r="H331" s="176"/>
      <c r="I331" s="177">
        <f>ROUND(E331*H331,2)</f>
        <v>0</v>
      </c>
      <c r="J331" s="176"/>
      <c r="K331" s="177">
        <f>ROUND(E331*J331,2)</f>
        <v>0</v>
      </c>
      <c r="L331" s="177">
        <v>21</v>
      </c>
      <c r="M331" s="177">
        <f>G331*(1+L331/100)</f>
        <v>0</v>
      </c>
      <c r="N331" s="177">
        <v>0</v>
      </c>
      <c r="O331" s="177">
        <f>ROUND(E331*N331,2)</f>
        <v>0</v>
      </c>
      <c r="P331" s="177">
        <v>0</v>
      </c>
      <c r="Q331" s="177">
        <f>ROUND(E331*P331,2)</f>
        <v>0</v>
      </c>
      <c r="R331" s="177" t="s">
        <v>145</v>
      </c>
      <c r="S331" s="177" t="s">
        <v>131</v>
      </c>
      <c r="T331" s="178" t="s">
        <v>131</v>
      </c>
      <c r="U331" s="160">
        <v>0.94199999999999995</v>
      </c>
      <c r="V331" s="160">
        <f>ROUND(E331*U331,2)</f>
        <v>1.27</v>
      </c>
      <c r="W331" s="160"/>
      <c r="X331" s="160" t="s">
        <v>132</v>
      </c>
      <c r="Y331" s="151"/>
      <c r="Z331" s="151"/>
      <c r="AA331" s="151"/>
      <c r="AB331" s="151"/>
      <c r="AC331" s="151"/>
      <c r="AD331" s="151"/>
      <c r="AE331" s="151"/>
      <c r="AF331" s="151"/>
      <c r="AG331" s="151" t="s">
        <v>133</v>
      </c>
      <c r="AH331" s="151"/>
      <c r="AI331" s="151"/>
      <c r="AJ331" s="151"/>
      <c r="AK331" s="151"/>
      <c r="AL331" s="151"/>
      <c r="AM331" s="151"/>
      <c r="AN331" s="151"/>
      <c r="AO331" s="151"/>
      <c r="AP331" s="151"/>
      <c r="AQ331" s="151"/>
      <c r="AR331" s="151"/>
      <c r="AS331" s="151"/>
      <c r="AT331" s="151"/>
      <c r="AU331" s="151"/>
      <c r="AV331" s="151"/>
      <c r="AW331" s="151"/>
      <c r="AX331" s="151"/>
      <c r="AY331" s="151"/>
      <c r="AZ331" s="151"/>
      <c r="BA331" s="151"/>
      <c r="BB331" s="151"/>
      <c r="BC331" s="151"/>
      <c r="BD331" s="151"/>
      <c r="BE331" s="151"/>
      <c r="BF331" s="151"/>
      <c r="BG331" s="151"/>
      <c r="BH331" s="151"/>
    </row>
    <row r="332" spans="1:60" outlineLevel="1" x14ac:dyDescent="0.2">
      <c r="A332" s="158"/>
      <c r="B332" s="159"/>
      <c r="C332" s="190" t="s">
        <v>606</v>
      </c>
      <c r="D332" s="161"/>
      <c r="E332" s="162">
        <v>1.3432500000000001</v>
      </c>
      <c r="F332" s="160"/>
      <c r="G332" s="160"/>
      <c r="H332" s="160"/>
      <c r="I332" s="160"/>
      <c r="J332" s="160"/>
      <c r="K332" s="160"/>
      <c r="L332" s="160"/>
      <c r="M332" s="160"/>
      <c r="N332" s="160"/>
      <c r="O332" s="160"/>
      <c r="P332" s="160"/>
      <c r="Q332" s="160"/>
      <c r="R332" s="160"/>
      <c r="S332" s="160"/>
      <c r="T332" s="160"/>
      <c r="U332" s="160"/>
      <c r="V332" s="160"/>
      <c r="W332" s="160"/>
      <c r="X332" s="160"/>
      <c r="Y332" s="151"/>
      <c r="Z332" s="151"/>
      <c r="AA332" s="151"/>
      <c r="AB332" s="151"/>
      <c r="AC332" s="151"/>
      <c r="AD332" s="151"/>
      <c r="AE332" s="151"/>
      <c r="AF332" s="151"/>
      <c r="AG332" s="151" t="s">
        <v>137</v>
      </c>
      <c r="AH332" s="151">
        <v>5</v>
      </c>
      <c r="AI332" s="151"/>
      <c r="AJ332" s="151"/>
      <c r="AK332" s="151"/>
      <c r="AL332" s="151"/>
      <c r="AM332" s="151"/>
      <c r="AN332" s="151"/>
      <c r="AO332" s="151"/>
      <c r="AP332" s="151"/>
      <c r="AQ332" s="151"/>
      <c r="AR332" s="151"/>
      <c r="AS332" s="151"/>
      <c r="AT332" s="151"/>
      <c r="AU332" s="151"/>
      <c r="AV332" s="151"/>
      <c r="AW332" s="151"/>
      <c r="AX332" s="151"/>
      <c r="AY332" s="151"/>
      <c r="AZ332" s="151"/>
      <c r="BA332" s="151"/>
      <c r="BB332" s="151"/>
      <c r="BC332" s="151"/>
      <c r="BD332" s="151"/>
      <c r="BE332" s="151"/>
      <c r="BF332" s="151"/>
      <c r="BG332" s="151"/>
      <c r="BH332" s="151"/>
    </row>
    <row r="333" spans="1:60" ht="22.5" outlineLevel="1" x14ac:dyDescent="0.2">
      <c r="A333" s="172">
        <v>173</v>
      </c>
      <c r="B333" s="173" t="s">
        <v>607</v>
      </c>
      <c r="C333" s="189" t="s">
        <v>608</v>
      </c>
      <c r="D333" s="174" t="s">
        <v>201</v>
      </c>
      <c r="E333" s="175">
        <v>1.3432500000000001</v>
      </c>
      <c r="F333" s="176"/>
      <c r="G333" s="177">
        <f>ROUND(E333*F333,2)</f>
        <v>0</v>
      </c>
      <c r="H333" s="176"/>
      <c r="I333" s="177">
        <f>ROUND(E333*H333,2)</f>
        <v>0</v>
      </c>
      <c r="J333" s="176"/>
      <c r="K333" s="177">
        <f>ROUND(E333*J333,2)</f>
        <v>0</v>
      </c>
      <c r="L333" s="177">
        <v>21</v>
      </c>
      <c r="M333" s="177">
        <f>G333*(1+L333/100)</f>
        <v>0</v>
      </c>
      <c r="N333" s="177">
        <v>0</v>
      </c>
      <c r="O333" s="177">
        <f>ROUND(E333*N333,2)</f>
        <v>0</v>
      </c>
      <c r="P333" s="177">
        <v>0</v>
      </c>
      <c r="Q333" s="177">
        <f>ROUND(E333*P333,2)</f>
        <v>0</v>
      </c>
      <c r="R333" s="177" t="s">
        <v>145</v>
      </c>
      <c r="S333" s="177" t="s">
        <v>131</v>
      </c>
      <c r="T333" s="178" t="s">
        <v>131</v>
      </c>
      <c r="U333" s="160">
        <v>0.105</v>
      </c>
      <c r="V333" s="160">
        <f>ROUND(E333*U333,2)</f>
        <v>0.14000000000000001</v>
      </c>
      <c r="W333" s="160"/>
      <c r="X333" s="160" t="s">
        <v>132</v>
      </c>
      <c r="Y333" s="151"/>
      <c r="Z333" s="151"/>
      <c r="AA333" s="151"/>
      <c r="AB333" s="151"/>
      <c r="AC333" s="151"/>
      <c r="AD333" s="151"/>
      <c r="AE333" s="151"/>
      <c r="AF333" s="151"/>
      <c r="AG333" s="151" t="s">
        <v>133</v>
      </c>
      <c r="AH333" s="151"/>
      <c r="AI333" s="151"/>
      <c r="AJ333" s="151"/>
      <c r="AK333" s="151"/>
      <c r="AL333" s="151"/>
      <c r="AM333" s="151"/>
      <c r="AN333" s="151"/>
      <c r="AO333" s="151"/>
      <c r="AP333" s="151"/>
      <c r="AQ333" s="151"/>
      <c r="AR333" s="151"/>
      <c r="AS333" s="151"/>
      <c r="AT333" s="151"/>
      <c r="AU333" s="151"/>
      <c r="AV333" s="151"/>
      <c r="AW333" s="151"/>
      <c r="AX333" s="151"/>
      <c r="AY333" s="151"/>
      <c r="AZ333" s="151"/>
      <c r="BA333" s="151"/>
      <c r="BB333" s="151"/>
      <c r="BC333" s="151"/>
      <c r="BD333" s="151"/>
      <c r="BE333" s="151"/>
      <c r="BF333" s="151"/>
      <c r="BG333" s="151"/>
      <c r="BH333" s="151"/>
    </row>
    <row r="334" spans="1:60" outlineLevel="1" x14ac:dyDescent="0.2">
      <c r="A334" s="158"/>
      <c r="B334" s="159"/>
      <c r="C334" s="190" t="s">
        <v>606</v>
      </c>
      <c r="D334" s="161"/>
      <c r="E334" s="162">
        <v>1.3432500000000001</v>
      </c>
      <c r="F334" s="160"/>
      <c r="G334" s="160"/>
      <c r="H334" s="160"/>
      <c r="I334" s="160"/>
      <c r="J334" s="160"/>
      <c r="K334" s="160"/>
      <c r="L334" s="160"/>
      <c r="M334" s="160"/>
      <c r="N334" s="160"/>
      <c r="O334" s="160"/>
      <c r="P334" s="160"/>
      <c r="Q334" s="160"/>
      <c r="R334" s="160"/>
      <c r="S334" s="160"/>
      <c r="T334" s="160"/>
      <c r="U334" s="160"/>
      <c r="V334" s="160"/>
      <c r="W334" s="160"/>
      <c r="X334" s="160"/>
      <c r="Y334" s="151"/>
      <c r="Z334" s="151"/>
      <c r="AA334" s="151"/>
      <c r="AB334" s="151"/>
      <c r="AC334" s="151"/>
      <c r="AD334" s="151"/>
      <c r="AE334" s="151"/>
      <c r="AF334" s="151"/>
      <c r="AG334" s="151" t="s">
        <v>137</v>
      </c>
      <c r="AH334" s="151">
        <v>5</v>
      </c>
      <c r="AI334" s="151"/>
      <c r="AJ334" s="151"/>
      <c r="AK334" s="151"/>
      <c r="AL334" s="151"/>
      <c r="AM334" s="151"/>
      <c r="AN334" s="151"/>
      <c r="AO334" s="151"/>
      <c r="AP334" s="151"/>
      <c r="AQ334" s="151"/>
      <c r="AR334" s="151"/>
      <c r="AS334" s="151"/>
      <c r="AT334" s="151"/>
      <c r="AU334" s="151"/>
      <c r="AV334" s="151"/>
      <c r="AW334" s="151"/>
      <c r="AX334" s="151"/>
      <c r="AY334" s="151"/>
      <c r="AZ334" s="151"/>
      <c r="BA334" s="151"/>
      <c r="BB334" s="151"/>
      <c r="BC334" s="151"/>
      <c r="BD334" s="151"/>
      <c r="BE334" s="151"/>
      <c r="BF334" s="151"/>
      <c r="BG334" s="151"/>
      <c r="BH334" s="151"/>
    </row>
    <row r="335" spans="1:60" outlineLevel="1" x14ac:dyDescent="0.2">
      <c r="A335" s="172">
        <v>174</v>
      </c>
      <c r="B335" s="173" t="s">
        <v>609</v>
      </c>
      <c r="C335" s="189" t="s">
        <v>610</v>
      </c>
      <c r="D335" s="174" t="s">
        <v>201</v>
      </c>
      <c r="E335" s="175">
        <v>1.3432500000000001</v>
      </c>
      <c r="F335" s="176"/>
      <c r="G335" s="177">
        <f>ROUND(E335*F335,2)</f>
        <v>0</v>
      </c>
      <c r="H335" s="176"/>
      <c r="I335" s="177">
        <f>ROUND(E335*H335,2)</f>
        <v>0</v>
      </c>
      <c r="J335" s="176"/>
      <c r="K335" s="177">
        <f>ROUND(E335*J335,2)</f>
        <v>0</v>
      </c>
      <c r="L335" s="177">
        <v>21</v>
      </c>
      <c r="M335" s="177">
        <f>G335*(1+L335/100)</f>
        <v>0</v>
      </c>
      <c r="N335" s="177">
        <v>0</v>
      </c>
      <c r="O335" s="177">
        <f>ROUND(E335*N335,2)</f>
        <v>0</v>
      </c>
      <c r="P335" s="177">
        <v>0</v>
      </c>
      <c r="Q335" s="177">
        <f>ROUND(E335*P335,2)</f>
        <v>0</v>
      </c>
      <c r="R335" s="177" t="s">
        <v>145</v>
      </c>
      <c r="S335" s="177" t="s">
        <v>131</v>
      </c>
      <c r="T335" s="178" t="s">
        <v>131</v>
      </c>
      <c r="U335" s="160">
        <v>0.49</v>
      </c>
      <c r="V335" s="160">
        <f>ROUND(E335*U335,2)</f>
        <v>0.66</v>
      </c>
      <c r="W335" s="160"/>
      <c r="X335" s="160" t="s">
        <v>132</v>
      </c>
      <c r="Y335" s="151"/>
      <c r="Z335" s="151"/>
      <c r="AA335" s="151"/>
      <c r="AB335" s="151"/>
      <c r="AC335" s="151"/>
      <c r="AD335" s="151"/>
      <c r="AE335" s="151"/>
      <c r="AF335" s="151"/>
      <c r="AG335" s="151" t="s">
        <v>133</v>
      </c>
      <c r="AH335" s="151"/>
      <c r="AI335" s="151"/>
      <c r="AJ335" s="151"/>
      <c r="AK335" s="151"/>
      <c r="AL335" s="151"/>
      <c r="AM335" s="151"/>
      <c r="AN335" s="151"/>
      <c r="AO335" s="151"/>
      <c r="AP335" s="151"/>
      <c r="AQ335" s="151"/>
      <c r="AR335" s="151"/>
      <c r="AS335" s="151"/>
      <c r="AT335" s="151"/>
      <c r="AU335" s="151"/>
      <c r="AV335" s="151"/>
      <c r="AW335" s="151"/>
      <c r="AX335" s="151"/>
      <c r="AY335" s="151"/>
      <c r="AZ335" s="151"/>
      <c r="BA335" s="151"/>
      <c r="BB335" s="151"/>
      <c r="BC335" s="151"/>
      <c r="BD335" s="151"/>
      <c r="BE335" s="151"/>
      <c r="BF335" s="151"/>
      <c r="BG335" s="151"/>
      <c r="BH335" s="151"/>
    </row>
    <row r="336" spans="1:60" outlineLevel="1" x14ac:dyDescent="0.2">
      <c r="A336" s="158"/>
      <c r="B336" s="159"/>
      <c r="C336" s="190" t="s">
        <v>606</v>
      </c>
      <c r="D336" s="161"/>
      <c r="E336" s="162">
        <v>1.3432500000000001</v>
      </c>
      <c r="F336" s="160"/>
      <c r="G336" s="160"/>
      <c r="H336" s="160"/>
      <c r="I336" s="160"/>
      <c r="J336" s="160"/>
      <c r="K336" s="160"/>
      <c r="L336" s="160"/>
      <c r="M336" s="160"/>
      <c r="N336" s="160"/>
      <c r="O336" s="160"/>
      <c r="P336" s="160"/>
      <c r="Q336" s="160"/>
      <c r="R336" s="160"/>
      <c r="S336" s="160"/>
      <c r="T336" s="160"/>
      <c r="U336" s="160"/>
      <c r="V336" s="160"/>
      <c r="W336" s="160"/>
      <c r="X336" s="160"/>
      <c r="Y336" s="151"/>
      <c r="Z336" s="151"/>
      <c r="AA336" s="151"/>
      <c r="AB336" s="151"/>
      <c r="AC336" s="151"/>
      <c r="AD336" s="151"/>
      <c r="AE336" s="151"/>
      <c r="AF336" s="151"/>
      <c r="AG336" s="151" t="s">
        <v>137</v>
      </c>
      <c r="AH336" s="151">
        <v>5</v>
      </c>
      <c r="AI336" s="151"/>
      <c r="AJ336" s="151"/>
      <c r="AK336" s="151"/>
      <c r="AL336" s="151"/>
      <c r="AM336" s="151"/>
      <c r="AN336" s="151"/>
      <c r="AO336" s="151"/>
      <c r="AP336" s="151"/>
      <c r="AQ336" s="151"/>
      <c r="AR336" s="151"/>
      <c r="AS336" s="151"/>
      <c r="AT336" s="151"/>
      <c r="AU336" s="151"/>
      <c r="AV336" s="151"/>
      <c r="AW336" s="151"/>
      <c r="AX336" s="151"/>
      <c r="AY336" s="151"/>
      <c r="AZ336" s="151"/>
      <c r="BA336" s="151"/>
      <c r="BB336" s="151"/>
      <c r="BC336" s="151"/>
      <c r="BD336" s="151"/>
      <c r="BE336" s="151"/>
      <c r="BF336" s="151"/>
      <c r="BG336" s="151"/>
      <c r="BH336" s="151"/>
    </row>
    <row r="337" spans="1:60" outlineLevel="1" x14ac:dyDescent="0.2">
      <c r="A337" s="172">
        <v>175</v>
      </c>
      <c r="B337" s="173" t="s">
        <v>611</v>
      </c>
      <c r="C337" s="189" t="s">
        <v>612</v>
      </c>
      <c r="D337" s="174" t="s">
        <v>201</v>
      </c>
      <c r="E337" s="175">
        <v>13.432539999999999</v>
      </c>
      <c r="F337" s="176"/>
      <c r="G337" s="177">
        <f>ROUND(E337*F337,2)</f>
        <v>0</v>
      </c>
      <c r="H337" s="176"/>
      <c r="I337" s="177">
        <f>ROUND(E337*H337,2)</f>
        <v>0</v>
      </c>
      <c r="J337" s="176"/>
      <c r="K337" s="177">
        <f>ROUND(E337*J337,2)</f>
        <v>0</v>
      </c>
      <c r="L337" s="177">
        <v>21</v>
      </c>
      <c r="M337" s="177">
        <f>G337*(1+L337/100)</f>
        <v>0</v>
      </c>
      <c r="N337" s="177">
        <v>0</v>
      </c>
      <c r="O337" s="177">
        <f>ROUND(E337*N337,2)</f>
        <v>0</v>
      </c>
      <c r="P337" s="177">
        <v>0</v>
      </c>
      <c r="Q337" s="177">
        <f>ROUND(E337*P337,2)</f>
        <v>0</v>
      </c>
      <c r="R337" s="177" t="s">
        <v>145</v>
      </c>
      <c r="S337" s="177" t="s">
        <v>131</v>
      </c>
      <c r="T337" s="178" t="s">
        <v>131</v>
      </c>
      <c r="U337" s="160">
        <v>0</v>
      </c>
      <c r="V337" s="160">
        <f>ROUND(E337*U337,2)</f>
        <v>0</v>
      </c>
      <c r="W337" s="160"/>
      <c r="X337" s="160" t="s">
        <v>132</v>
      </c>
      <c r="Y337" s="151"/>
      <c r="Z337" s="151"/>
      <c r="AA337" s="151"/>
      <c r="AB337" s="151"/>
      <c r="AC337" s="151"/>
      <c r="AD337" s="151"/>
      <c r="AE337" s="151"/>
      <c r="AF337" s="151"/>
      <c r="AG337" s="151" t="s">
        <v>133</v>
      </c>
      <c r="AH337" s="151"/>
      <c r="AI337" s="151"/>
      <c r="AJ337" s="151"/>
      <c r="AK337" s="151"/>
      <c r="AL337" s="151"/>
      <c r="AM337" s="151"/>
      <c r="AN337" s="151"/>
      <c r="AO337" s="151"/>
      <c r="AP337" s="151"/>
      <c r="AQ337" s="151"/>
      <c r="AR337" s="151"/>
      <c r="AS337" s="151"/>
      <c r="AT337" s="151"/>
      <c r="AU337" s="151"/>
      <c r="AV337" s="151"/>
      <c r="AW337" s="151"/>
      <c r="AX337" s="151"/>
      <c r="AY337" s="151"/>
      <c r="AZ337" s="151"/>
      <c r="BA337" s="151"/>
      <c r="BB337" s="151"/>
      <c r="BC337" s="151"/>
      <c r="BD337" s="151"/>
      <c r="BE337" s="151"/>
      <c r="BF337" s="151"/>
      <c r="BG337" s="151"/>
      <c r="BH337" s="151"/>
    </row>
    <row r="338" spans="1:60" outlineLevel="1" x14ac:dyDescent="0.2">
      <c r="A338" s="158"/>
      <c r="B338" s="159"/>
      <c r="C338" s="190" t="s">
        <v>613</v>
      </c>
      <c r="D338" s="161"/>
      <c r="E338" s="162">
        <v>13.432539999999999</v>
      </c>
      <c r="F338" s="160"/>
      <c r="G338" s="160"/>
      <c r="H338" s="160"/>
      <c r="I338" s="160"/>
      <c r="J338" s="160"/>
      <c r="K338" s="160"/>
      <c r="L338" s="160"/>
      <c r="M338" s="160"/>
      <c r="N338" s="160"/>
      <c r="O338" s="160"/>
      <c r="P338" s="160"/>
      <c r="Q338" s="160"/>
      <c r="R338" s="160"/>
      <c r="S338" s="160"/>
      <c r="T338" s="160"/>
      <c r="U338" s="160"/>
      <c r="V338" s="160"/>
      <c r="W338" s="160"/>
      <c r="X338" s="160"/>
      <c r="Y338" s="151"/>
      <c r="Z338" s="151"/>
      <c r="AA338" s="151"/>
      <c r="AB338" s="151"/>
      <c r="AC338" s="151"/>
      <c r="AD338" s="151"/>
      <c r="AE338" s="151"/>
      <c r="AF338" s="151"/>
      <c r="AG338" s="151" t="s">
        <v>137</v>
      </c>
      <c r="AH338" s="151">
        <v>5</v>
      </c>
      <c r="AI338" s="151"/>
      <c r="AJ338" s="151"/>
      <c r="AK338" s="151"/>
      <c r="AL338" s="151"/>
      <c r="AM338" s="151"/>
      <c r="AN338" s="151"/>
      <c r="AO338" s="151"/>
      <c r="AP338" s="151"/>
      <c r="AQ338" s="151"/>
      <c r="AR338" s="151"/>
      <c r="AS338" s="151"/>
      <c r="AT338" s="151"/>
      <c r="AU338" s="151"/>
      <c r="AV338" s="151"/>
      <c r="AW338" s="151"/>
      <c r="AX338" s="151"/>
      <c r="AY338" s="151"/>
      <c r="AZ338" s="151"/>
      <c r="BA338" s="151"/>
      <c r="BB338" s="151"/>
      <c r="BC338" s="151"/>
      <c r="BD338" s="151"/>
      <c r="BE338" s="151"/>
      <c r="BF338" s="151"/>
      <c r="BG338" s="151"/>
      <c r="BH338" s="151"/>
    </row>
    <row r="339" spans="1:60" outlineLevel="1" x14ac:dyDescent="0.2">
      <c r="A339" s="172">
        <v>176</v>
      </c>
      <c r="B339" s="173" t="s">
        <v>614</v>
      </c>
      <c r="C339" s="189" t="s">
        <v>615</v>
      </c>
      <c r="D339" s="174" t="s">
        <v>201</v>
      </c>
      <c r="E339" s="175">
        <v>1.3432500000000001</v>
      </c>
      <c r="F339" s="176"/>
      <c r="G339" s="177">
        <f>ROUND(E339*F339,2)</f>
        <v>0</v>
      </c>
      <c r="H339" s="176"/>
      <c r="I339" s="177">
        <f>ROUND(E339*H339,2)</f>
        <v>0</v>
      </c>
      <c r="J339" s="176"/>
      <c r="K339" s="177">
        <f>ROUND(E339*J339,2)</f>
        <v>0</v>
      </c>
      <c r="L339" s="177">
        <v>21</v>
      </c>
      <c r="M339" s="177">
        <f>G339*(1+L339/100)</f>
        <v>0</v>
      </c>
      <c r="N339" s="177">
        <v>0</v>
      </c>
      <c r="O339" s="177">
        <f>ROUND(E339*N339,2)</f>
        <v>0</v>
      </c>
      <c r="P339" s="177">
        <v>0</v>
      </c>
      <c r="Q339" s="177">
        <f>ROUND(E339*P339,2)</f>
        <v>0</v>
      </c>
      <c r="R339" s="177" t="s">
        <v>145</v>
      </c>
      <c r="S339" s="177" t="s">
        <v>131</v>
      </c>
      <c r="T339" s="178" t="s">
        <v>131</v>
      </c>
      <c r="U339" s="160">
        <v>0</v>
      </c>
      <c r="V339" s="160">
        <f>ROUND(E339*U339,2)</f>
        <v>0</v>
      </c>
      <c r="W339" s="160"/>
      <c r="X339" s="160" t="s">
        <v>132</v>
      </c>
      <c r="Y339" s="151"/>
      <c r="Z339" s="151"/>
      <c r="AA339" s="151"/>
      <c r="AB339" s="151"/>
      <c r="AC339" s="151"/>
      <c r="AD339" s="151"/>
      <c r="AE339" s="151"/>
      <c r="AF339" s="151"/>
      <c r="AG339" s="151" t="s">
        <v>133</v>
      </c>
      <c r="AH339" s="151"/>
      <c r="AI339" s="151"/>
      <c r="AJ339" s="151"/>
      <c r="AK339" s="151"/>
      <c r="AL339" s="151"/>
      <c r="AM339" s="151"/>
      <c r="AN339" s="151"/>
      <c r="AO339" s="151"/>
      <c r="AP339" s="151"/>
      <c r="AQ339" s="151"/>
      <c r="AR339" s="151"/>
      <c r="AS339" s="151"/>
      <c r="AT339" s="151"/>
      <c r="AU339" s="151"/>
      <c r="AV339" s="151"/>
      <c r="AW339" s="151"/>
      <c r="AX339" s="151"/>
      <c r="AY339" s="151"/>
      <c r="AZ339" s="151"/>
      <c r="BA339" s="151"/>
      <c r="BB339" s="151"/>
      <c r="BC339" s="151"/>
      <c r="BD339" s="151"/>
      <c r="BE339" s="151"/>
      <c r="BF339" s="151"/>
      <c r="BG339" s="151"/>
      <c r="BH339" s="151"/>
    </row>
    <row r="340" spans="1:60" outlineLevel="1" x14ac:dyDescent="0.2">
      <c r="A340" s="158"/>
      <c r="B340" s="159"/>
      <c r="C340" s="190" t="s">
        <v>606</v>
      </c>
      <c r="D340" s="161"/>
      <c r="E340" s="162">
        <v>1.3432500000000001</v>
      </c>
      <c r="F340" s="160"/>
      <c r="G340" s="160"/>
      <c r="H340" s="160"/>
      <c r="I340" s="160"/>
      <c r="J340" s="160"/>
      <c r="K340" s="160"/>
      <c r="L340" s="160"/>
      <c r="M340" s="160"/>
      <c r="N340" s="160"/>
      <c r="O340" s="160"/>
      <c r="P340" s="160"/>
      <c r="Q340" s="160"/>
      <c r="R340" s="160"/>
      <c r="S340" s="160"/>
      <c r="T340" s="160"/>
      <c r="U340" s="160"/>
      <c r="V340" s="160"/>
      <c r="W340" s="160"/>
      <c r="X340" s="160"/>
      <c r="Y340" s="151"/>
      <c r="Z340" s="151"/>
      <c r="AA340" s="151"/>
      <c r="AB340" s="151"/>
      <c r="AC340" s="151"/>
      <c r="AD340" s="151"/>
      <c r="AE340" s="151"/>
      <c r="AF340" s="151"/>
      <c r="AG340" s="151" t="s">
        <v>137</v>
      </c>
      <c r="AH340" s="151">
        <v>5</v>
      </c>
      <c r="AI340" s="151"/>
      <c r="AJ340" s="151"/>
      <c r="AK340" s="151"/>
      <c r="AL340" s="151"/>
      <c r="AM340" s="151"/>
      <c r="AN340" s="151"/>
      <c r="AO340" s="151"/>
      <c r="AP340" s="151"/>
      <c r="AQ340" s="151"/>
      <c r="AR340" s="151"/>
      <c r="AS340" s="151"/>
      <c r="AT340" s="151"/>
      <c r="AU340" s="151"/>
      <c r="AV340" s="151"/>
      <c r="AW340" s="151"/>
      <c r="AX340" s="151"/>
      <c r="AY340" s="151"/>
      <c r="AZ340" s="151"/>
      <c r="BA340" s="151"/>
      <c r="BB340" s="151"/>
      <c r="BC340" s="151"/>
      <c r="BD340" s="151"/>
      <c r="BE340" s="151"/>
      <c r="BF340" s="151"/>
      <c r="BG340" s="151"/>
      <c r="BH340" s="151"/>
    </row>
    <row r="341" spans="1:60" x14ac:dyDescent="0.2">
      <c r="A341" s="166" t="s">
        <v>125</v>
      </c>
      <c r="B341" s="167" t="s">
        <v>97</v>
      </c>
      <c r="C341" s="188" t="s">
        <v>27</v>
      </c>
      <c r="D341" s="168"/>
      <c r="E341" s="169"/>
      <c r="F341" s="170"/>
      <c r="G341" s="170">
        <f>SUMIF(AG342:AG370,"&lt;&gt;NOR",G342:G370)</f>
        <v>0</v>
      </c>
      <c r="H341" s="170"/>
      <c r="I341" s="170">
        <f>SUM(I342:I370)</f>
        <v>0</v>
      </c>
      <c r="J341" s="170"/>
      <c r="K341" s="170">
        <f>SUM(K342:K370)</f>
        <v>0</v>
      </c>
      <c r="L341" s="170"/>
      <c r="M341" s="170">
        <f>SUM(M342:M370)</f>
        <v>0</v>
      </c>
      <c r="N341" s="170"/>
      <c r="O341" s="170">
        <f>SUM(O342:O370)</f>
        <v>0</v>
      </c>
      <c r="P341" s="170"/>
      <c r="Q341" s="170">
        <f>SUM(Q342:Q370)</f>
        <v>0</v>
      </c>
      <c r="R341" s="170"/>
      <c r="S341" s="170"/>
      <c r="T341" s="171"/>
      <c r="U341" s="165"/>
      <c r="V341" s="165">
        <f>SUM(V342:V370)</f>
        <v>23.16</v>
      </c>
      <c r="W341" s="165"/>
      <c r="X341" s="165"/>
      <c r="AG341" t="s">
        <v>126</v>
      </c>
    </row>
    <row r="342" spans="1:60" outlineLevel="1" x14ac:dyDescent="0.2">
      <c r="A342" s="180">
        <v>177</v>
      </c>
      <c r="B342" s="181" t="s">
        <v>616</v>
      </c>
      <c r="C342" s="192" t="s">
        <v>617</v>
      </c>
      <c r="D342" s="182" t="s">
        <v>618</v>
      </c>
      <c r="E342" s="183">
        <v>1</v>
      </c>
      <c r="F342" s="184"/>
      <c r="G342" s="185">
        <f>ROUND(E342*F342,2)</f>
        <v>0</v>
      </c>
      <c r="H342" s="184"/>
      <c r="I342" s="185">
        <f>ROUND(E342*H342,2)</f>
        <v>0</v>
      </c>
      <c r="J342" s="184"/>
      <c r="K342" s="185">
        <f>ROUND(E342*J342,2)</f>
        <v>0</v>
      </c>
      <c r="L342" s="185">
        <v>21</v>
      </c>
      <c r="M342" s="185">
        <f>G342*(1+L342/100)</f>
        <v>0</v>
      </c>
      <c r="N342" s="185">
        <v>0</v>
      </c>
      <c r="O342" s="185">
        <f>ROUND(E342*N342,2)</f>
        <v>0</v>
      </c>
      <c r="P342" s="185">
        <v>0</v>
      </c>
      <c r="Q342" s="185">
        <f>ROUND(E342*P342,2)</f>
        <v>0</v>
      </c>
      <c r="R342" s="185"/>
      <c r="S342" s="185" t="s">
        <v>171</v>
      </c>
      <c r="T342" s="186" t="s">
        <v>181</v>
      </c>
      <c r="U342" s="160">
        <v>0</v>
      </c>
      <c r="V342" s="160">
        <f>ROUND(E342*U342,2)</f>
        <v>0</v>
      </c>
      <c r="W342" s="160"/>
      <c r="X342" s="160" t="s">
        <v>619</v>
      </c>
      <c r="Y342" s="151"/>
      <c r="Z342" s="151"/>
      <c r="AA342" s="151"/>
      <c r="AB342" s="151"/>
      <c r="AC342" s="151"/>
      <c r="AD342" s="151"/>
      <c r="AE342" s="151"/>
      <c r="AF342" s="151"/>
      <c r="AG342" s="151" t="s">
        <v>620</v>
      </c>
      <c r="AH342" s="151"/>
      <c r="AI342" s="151"/>
      <c r="AJ342" s="151"/>
      <c r="AK342" s="151"/>
      <c r="AL342" s="151"/>
      <c r="AM342" s="151"/>
      <c r="AN342" s="151"/>
      <c r="AO342" s="151"/>
      <c r="AP342" s="151"/>
      <c r="AQ342" s="151"/>
      <c r="AR342" s="151"/>
      <c r="AS342" s="151"/>
      <c r="AT342" s="151"/>
      <c r="AU342" s="151"/>
      <c r="AV342" s="151"/>
      <c r="AW342" s="151"/>
      <c r="AX342" s="151"/>
      <c r="AY342" s="151"/>
      <c r="AZ342" s="151"/>
      <c r="BA342" s="151"/>
      <c r="BB342" s="151"/>
      <c r="BC342" s="151"/>
      <c r="BD342" s="151"/>
      <c r="BE342" s="151"/>
      <c r="BF342" s="151"/>
      <c r="BG342" s="151"/>
      <c r="BH342" s="151"/>
    </row>
    <row r="343" spans="1:60" ht="22.5" outlineLevel="1" x14ac:dyDescent="0.2">
      <c r="A343" s="172">
        <v>178</v>
      </c>
      <c r="B343" s="173" t="s">
        <v>621</v>
      </c>
      <c r="C343" s="189" t="s">
        <v>622</v>
      </c>
      <c r="D343" s="174" t="s">
        <v>240</v>
      </c>
      <c r="E343" s="175">
        <v>1</v>
      </c>
      <c r="F343" s="176"/>
      <c r="G343" s="177">
        <f>ROUND(E343*F343,2)</f>
        <v>0</v>
      </c>
      <c r="H343" s="176"/>
      <c r="I343" s="177">
        <f>ROUND(E343*H343,2)</f>
        <v>0</v>
      </c>
      <c r="J343" s="176"/>
      <c r="K343" s="177">
        <f>ROUND(E343*J343,2)</f>
        <v>0</v>
      </c>
      <c r="L343" s="177">
        <v>21</v>
      </c>
      <c r="M343" s="177">
        <f>G343*(1+L343/100)</f>
        <v>0</v>
      </c>
      <c r="N343" s="177">
        <v>0</v>
      </c>
      <c r="O343" s="177">
        <f>ROUND(E343*N343,2)</f>
        <v>0</v>
      </c>
      <c r="P343" s="177">
        <v>0</v>
      </c>
      <c r="Q343" s="177">
        <f>ROUND(E343*P343,2)</f>
        <v>0</v>
      </c>
      <c r="R343" s="177"/>
      <c r="S343" s="177" t="s">
        <v>171</v>
      </c>
      <c r="T343" s="178" t="s">
        <v>181</v>
      </c>
      <c r="U343" s="160">
        <v>1</v>
      </c>
      <c r="V343" s="160">
        <f>ROUND(E343*U343,2)</f>
        <v>1</v>
      </c>
      <c r="W343" s="160"/>
      <c r="X343" s="160" t="s">
        <v>132</v>
      </c>
      <c r="Y343" s="151"/>
      <c r="Z343" s="151"/>
      <c r="AA343" s="151"/>
      <c r="AB343" s="151"/>
      <c r="AC343" s="151"/>
      <c r="AD343" s="151"/>
      <c r="AE343" s="151"/>
      <c r="AF343" s="151"/>
      <c r="AG343" s="151" t="s">
        <v>133</v>
      </c>
      <c r="AH343" s="151"/>
      <c r="AI343" s="151"/>
      <c r="AJ343" s="151"/>
      <c r="AK343" s="151"/>
      <c r="AL343" s="151"/>
      <c r="AM343" s="151"/>
      <c r="AN343" s="151"/>
      <c r="AO343" s="151"/>
      <c r="AP343" s="151"/>
      <c r="AQ343" s="151"/>
      <c r="AR343" s="151"/>
      <c r="AS343" s="151"/>
      <c r="AT343" s="151"/>
      <c r="AU343" s="151"/>
      <c r="AV343" s="151"/>
      <c r="AW343" s="151"/>
      <c r="AX343" s="151"/>
      <c r="AY343" s="151"/>
      <c r="AZ343" s="151"/>
      <c r="BA343" s="151"/>
      <c r="BB343" s="151"/>
      <c r="BC343" s="151"/>
      <c r="BD343" s="151"/>
      <c r="BE343" s="151"/>
      <c r="BF343" s="151"/>
      <c r="BG343" s="151"/>
      <c r="BH343" s="151"/>
    </row>
    <row r="344" spans="1:60" outlineLevel="1" x14ac:dyDescent="0.2">
      <c r="A344" s="158"/>
      <c r="B344" s="159"/>
      <c r="C344" s="249" t="s">
        <v>659</v>
      </c>
      <c r="D344" s="250"/>
      <c r="E344" s="250"/>
      <c r="F344" s="250"/>
      <c r="G344" s="250"/>
      <c r="H344" s="160"/>
      <c r="I344" s="160"/>
      <c r="J344" s="160"/>
      <c r="K344" s="160"/>
      <c r="L344" s="160"/>
      <c r="M344" s="160"/>
      <c r="N344" s="160"/>
      <c r="O344" s="160"/>
      <c r="P344" s="160"/>
      <c r="Q344" s="160"/>
      <c r="R344" s="160"/>
      <c r="S344" s="160"/>
      <c r="T344" s="160"/>
      <c r="U344" s="160"/>
      <c r="V344" s="160"/>
      <c r="W344" s="160"/>
      <c r="X344" s="160"/>
      <c r="Y344" s="151"/>
      <c r="Z344" s="151"/>
      <c r="AA344" s="151"/>
      <c r="AB344" s="151"/>
      <c r="AC344" s="151"/>
      <c r="AD344" s="151"/>
      <c r="AE344" s="151"/>
      <c r="AF344" s="151"/>
      <c r="AG344" s="151" t="s">
        <v>234</v>
      </c>
      <c r="AH344" s="151"/>
      <c r="AI344" s="151"/>
      <c r="AJ344" s="151"/>
      <c r="AK344" s="151"/>
      <c r="AL344" s="151"/>
      <c r="AM344" s="151"/>
      <c r="AN344" s="151"/>
      <c r="AO344" s="151"/>
      <c r="AP344" s="151"/>
      <c r="AQ344" s="151"/>
      <c r="AR344" s="151"/>
      <c r="AS344" s="151"/>
      <c r="AT344" s="151"/>
      <c r="AU344" s="151"/>
      <c r="AV344" s="151"/>
      <c r="AW344" s="151"/>
      <c r="AX344" s="151"/>
      <c r="AY344" s="151"/>
      <c r="AZ344" s="151"/>
      <c r="BA344" s="151"/>
      <c r="BB344" s="151"/>
      <c r="BC344" s="151"/>
      <c r="BD344" s="151"/>
      <c r="BE344" s="151"/>
      <c r="BF344" s="151"/>
      <c r="BG344" s="151"/>
      <c r="BH344" s="151"/>
    </row>
    <row r="345" spans="1:60" outlineLevel="1" x14ac:dyDescent="0.2">
      <c r="A345" s="158"/>
      <c r="B345" s="159"/>
      <c r="C345" s="247" t="s">
        <v>623</v>
      </c>
      <c r="D345" s="248"/>
      <c r="E345" s="248"/>
      <c r="F345" s="248"/>
      <c r="G345" s="248"/>
      <c r="H345" s="160"/>
      <c r="I345" s="160"/>
      <c r="J345" s="160"/>
      <c r="K345" s="160"/>
      <c r="L345" s="160"/>
      <c r="M345" s="160"/>
      <c r="N345" s="160"/>
      <c r="O345" s="160"/>
      <c r="P345" s="160"/>
      <c r="Q345" s="160"/>
      <c r="R345" s="160"/>
      <c r="S345" s="160"/>
      <c r="T345" s="160"/>
      <c r="U345" s="160"/>
      <c r="V345" s="160"/>
      <c r="W345" s="160"/>
      <c r="X345" s="160"/>
      <c r="Y345" s="151"/>
      <c r="Z345" s="151"/>
      <c r="AA345" s="151"/>
      <c r="AB345" s="151"/>
      <c r="AC345" s="151"/>
      <c r="AD345" s="151"/>
      <c r="AE345" s="151"/>
      <c r="AF345" s="151"/>
      <c r="AG345" s="151" t="s">
        <v>234</v>
      </c>
      <c r="AH345" s="151"/>
      <c r="AI345" s="151"/>
      <c r="AJ345" s="151"/>
      <c r="AK345" s="151"/>
      <c r="AL345" s="151"/>
      <c r="AM345" s="151"/>
      <c r="AN345" s="151"/>
      <c r="AO345" s="151"/>
      <c r="AP345" s="151"/>
      <c r="AQ345" s="151"/>
      <c r="AR345" s="151"/>
      <c r="AS345" s="151"/>
      <c r="AT345" s="151"/>
      <c r="AU345" s="151"/>
      <c r="AV345" s="151"/>
      <c r="AW345" s="151"/>
      <c r="AX345" s="151"/>
      <c r="AY345" s="151"/>
      <c r="AZ345" s="151"/>
      <c r="BA345" s="151"/>
      <c r="BB345" s="151"/>
      <c r="BC345" s="151"/>
      <c r="BD345" s="151"/>
      <c r="BE345" s="151"/>
      <c r="BF345" s="151"/>
      <c r="BG345" s="151"/>
      <c r="BH345" s="151"/>
    </row>
    <row r="346" spans="1:60" outlineLevel="1" x14ac:dyDescent="0.2">
      <c r="A346" s="158"/>
      <c r="B346" s="159"/>
      <c r="C346" s="247" t="s">
        <v>624</v>
      </c>
      <c r="D346" s="248"/>
      <c r="E346" s="248"/>
      <c r="F346" s="248"/>
      <c r="G346" s="248"/>
      <c r="H346" s="160"/>
      <c r="I346" s="160"/>
      <c r="J346" s="160"/>
      <c r="K346" s="160"/>
      <c r="L346" s="160"/>
      <c r="M346" s="160"/>
      <c r="N346" s="160"/>
      <c r="O346" s="160"/>
      <c r="P346" s="160"/>
      <c r="Q346" s="160"/>
      <c r="R346" s="160"/>
      <c r="S346" s="160"/>
      <c r="T346" s="160"/>
      <c r="U346" s="160"/>
      <c r="V346" s="160"/>
      <c r="W346" s="160"/>
      <c r="X346" s="160"/>
      <c r="Y346" s="151"/>
      <c r="Z346" s="151"/>
      <c r="AA346" s="151"/>
      <c r="AB346" s="151"/>
      <c r="AC346" s="151"/>
      <c r="AD346" s="151"/>
      <c r="AE346" s="151"/>
      <c r="AF346" s="151"/>
      <c r="AG346" s="151" t="s">
        <v>234</v>
      </c>
      <c r="AH346" s="151"/>
      <c r="AI346" s="151"/>
      <c r="AJ346" s="151"/>
      <c r="AK346" s="151"/>
      <c r="AL346" s="151"/>
      <c r="AM346" s="151"/>
      <c r="AN346" s="151"/>
      <c r="AO346" s="151"/>
      <c r="AP346" s="151"/>
      <c r="AQ346" s="151"/>
      <c r="AR346" s="151"/>
      <c r="AS346" s="151"/>
      <c r="AT346" s="151"/>
      <c r="AU346" s="151"/>
      <c r="AV346" s="151"/>
      <c r="AW346" s="151"/>
      <c r="AX346" s="151"/>
      <c r="AY346" s="151"/>
      <c r="AZ346" s="151"/>
      <c r="BA346" s="151"/>
      <c r="BB346" s="151"/>
      <c r="BC346" s="151"/>
      <c r="BD346" s="151"/>
      <c r="BE346" s="151"/>
      <c r="BF346" s="151"/>
      <c r="BG346" s="151"/>
      <c r="BH346" s="151"/>
    </row>
    <row r="347" spans="1:60" outlineLevel="1" x14ac:dyDescent="0.2">
      <c r="A347" s="158"/>
      <c r="B347" s="159"/>
      <c r="C347" s="247" t="s">
        <v>625</v>
      </c>
      <c r="D347" s="248"/>
      <c r="E347" s="248"/>
      <c r="F347" s="248"/>
      <c r="G347" s="248"/>
      <c r="H347" s="160"/>
      <c r="I347" s="160"/>
      <c r="J347" s="160"/>
      <c r="K347" s="160"/>
      <c r="L347" s="160"/>
      <c r="M347" s="160"/>
      <c r="N347" s="160"/>
      <c r="O347" s="160"/>
      <c r="P347" s="160"/>
      <c r="Q347" s="160"/>
      <c r="R347" s="160"/>
      <c r="S347" s="160"/>
      <c r="T347" s="160"/>
      <c r="U347" s="160"/>
      <c r="V347" s="160"/>
      <c r="W347" s="160"/>
      <c r="X347" s="160"/>
      <c r="Y347" s="151"/>
      <c r="Z347" s="151"/>
      <c r="AA347" s="151"/>
      <c r="AB347" s="151"/>
      <c r="AC347" s="151"/>
      <c r="AD347" s="151"/>
      <c r="AE347" s="151"/>
      <c r="AF347" s="151"/>
      <c r="AG347" s="151" t="s">
        <v>234</v>
      </c>
      <c r="AH347" s="151"/>
      <c r="AI347" s="151"/>
      <c r="AJ347" s="151"/>
      <c r="AK347" s="151"/>
      <c r="AL347" s="151"/>
      <c r="AM347" s="151"/>
      <c r="AN347" s="151"/>
      <c r="AO347" s="151"/>
      <c r="AP347" s="151"/>
      <c r="AQ347" s="151"/>
      <c r="AR347" s="151"/>
      <c r="AS347" s="151"/>
      <c r="AT347" s="151"/>
      <c r="AU347" s="151"/>
      <c r="AV347" s="151"/>
      <c r="AW347" s="151"/>
      <c r="AX347" s="151"/>
      <c r="AY347" s="151"/>
      <c r="AZ347" s="151"/>
      <c r="BA347" s="151"/>
      <c r="BB347" s="151"/>
      <c r="BC347" s="151"/>
      <c r="BD347" s="151"/>
      <c r="BE347" s="151"/>
      <c r="BF347" s="151"/>
      <c r="BG347" s="151"/>
      <c r="BH347" s="151"/>
    </row>
    <row r="348" spans="1:60" outlineLevel="1" x14ac:dyDescent="0.2">
      <c r="A348" s="158"/>
      <c r="B348" s="159"/>
      <c r="C348" s="247" t="s">
        <v>626</v>
      </c>
      <c r="D348" s="248"/>
      <c r="E348" s="248"/>
      <c r="F348" s="248"/>
      <c r="G348" s="248"/>
      <c r="H348" s="160"/>
      <c r="I348" s="160"/>
      <c r="J348" s="160"/>
      <c r="K348" s="160"/>
      <c r="L348" s="160"/>
      <c r="M348" s="160"/>
      <c r="N348" s="160"/>
      <c r="O348" s="160"/>
      <c r="P348" s="160"/>
      <c r="Q348" s="160"/>
      <c r="R348" s="160"/>
      <c r="S348" s="160"/>
      <c r="T348" s="160"/>
      <c r="U348" s="160"/>
      <c r="V348" s="160"/>
      <c r="W348" s="160"/>
      <c r="X348" s="160"/>
      <c r="Y348" s="151"/>
      <c r="Z348" s="151"/>
      <c r="AA348" s="151"/>
      <c r="AB348" s="151"/>
      <c r="AC348" s="151"/>
      <c r="AD348" s="151"/>
      <c r="AE348" s="151"/>
      <c r="AF348" s="151"/>
      <c r="AG348" s="151" t="s">
        <v>234</v>
      </c>
      <c r="AH348" s="151"/>
      <c r="AI348" s="151"/>
      <c r="AJ348" s="151"/>
      <c r="AK348" s="151"/>
      <c r="AL348" s="151"/>
      <c r="AM348" s="151"/>
      <c r="AN348" s="151"/>
      <c r="AO348" s="151"/>
      <c r="AP348" s="151"/>
      <c r="AQ348" s="151"/>
      <c r="AR348" s="151"/>
      <c r="AS348" s="151"/>
      <c r="AT348" s="151"/>
      <c r="AU348" s="151"/>
      <c r="AV348" s="151"/>
      <c r="AW348" s="151"/>
      <c r="AX348" s="151"/>
      <c r="AY348" s="151"/>
      <c r="AZ348" s="151"/>
      <c r="BA348" s="151"/>
      <c r="BB348" s="151"/>
      <c r="BC348" s="151"/>
      <c r="BD348" s="151"/>
      <c r="BE348" s="151"/>
      <c r="BF348" s="151"/>
      <c r="BG348" s="151"/>
      <c r="BH348" s="151"/>
    </row>
    <row r="349" spans="1:60" outlineLevel="1" x14ac:dyDescent="0.2">
      <c r="A349" s="158"/>
      <c r="B349" s="159"/>
      <c r="C349" s="247" t="s">
        <v>627</v>
      </c>
      <c r="D349" s="248"/>
      <c r="E349" s="248"/>
      <c r="F349" s="248"/>
      <c r="G349" s="248"/>
      <c r="H349" s="160"/>
      <c r="I349" s="160"/>
      <c r="J349" s="160"/>
      <c r="K349" s="160"/>
      <c r="L349" s="160"/>
      <c r="M349" s="160"/>
      <c r="N349" s="160"/>
      <c r="O349" s="160"/>
      <c r="P349" s="160"/>
      <c r="Q349" s="160"/>
      <c r="R349" s="160"/>
      <c r="S349" s="160"/>
      <c r="T349" s="160"/>
      <c r="U349" s="160"/>
      <c r="V349" s="160"/>
      <c r="W349" s="160"/>
      <c r="X349" s="160"/>
      <c r="Y349" s="151"/>
      <c r="Z349" s="151"/>
      <c r="AA349" s="151"/>
      <c r="AB349" s="151"/>
      <c r="AC349" s="151"/>
      <c r="AD349" s="151"/>
      <c r="AE349" s="151"/>
      <c r="AF349" s="151"/>
      <c r="AG349" s="151" t="s">
        <v>234</v>
      </c>
      <c r="AH349" s="151"/>
      <c r="AI349" s="151"/>
      <c r="AJ349" s="151"/>
      <c r="AK349" s="151"/>
      <c r="AL349" s="151"/>
      <c r="AM349" s="151"/>
      <c r="AN349" s="151"/>
      <c r="AO349" s="151"/>
      <c r="AP349" s="151"/>
      <c r="AQ349" s="151"/>
      <c r="AR349" s="151"/>
      <c r="AS349" s="151"/>
      <c r="AT349" s="151"/>
      <c r="AU349" s="151"/>
      <c r="AV349" s="151"/>
      <c r="AW349" s="151"/>
      <c r="AX349" s="151"/>
      <c r="AY349" s="151"/>
      <c r="AZ349" s="151"/>
      <c r="BA349" s="151"/>
      <c r="BB349" s="151"/>
      <c r="BC349" s="151"/>
      <c r="BD349" s="151"/>
      <c r="BE349" s="151"/>
      <c r="BF349" s="151"/>
      <c r="BG349" s="151"/>
      <c r="BH349" s="151"/>
    </row>
    <row r="350" spans="1:60" outlineLevel="1" x14ac:dyDescent="0.2">
      <c r="A350" s="158"/>
      <c r="B350" s="159"/>
      <c r="C350" s="247" t="s">
        <v>628</v>
      </c>
      <c r="D350" s="248"/>
      <c r="E350" s="248"/>
      <c r="F350" s="248"/>
      <c r="G350" s="248"/>
      <c r="H350" s="160"/>
      <c r="I350" s="160"/>
      <c r="J350" s="160"/>
      <c r="K350" s="160"/>
      <c r="L350" s="160"/>
      <c r="M350" s="160"/>
      <c r="N350" s="160"/>
      <c r="O350" s="160"/>
      <c r="P350" s="160"/>
      <c r="Q350" s="160"/>
      <c r="R350" s="160"/>
      <c r="S350" s="160"/>
      <c r="T350" s="160"/>
      <c r="U350" s="160"/>
      <c r="V350" s="160"/>
      <c r="W350" s="160"/>
      <c r="X350" s="160"/>
      <c r="Y350" s="151"/>
      <c r="Z350" s="151"/>
      <c r="AA350" s="151"/>
      <c r="AB350" s="151"/>
      <c r="AC350" s="151"/>
      <c r="AD350" s="151"/>
      <c r="AE350" s="151"/>
      <c r="AF350" s="151"/>
      <c r="AG350" s="151" t="s">
        <v>234</v>
      </c>
      <c r="AH350" s="151"/>
      <c r="AI350" s="151"/>
      <c r="AJ350" s="151"/>
      <c r="AK350" s="151"/>
      <c r="AL350" s="151"/>
      <c r="AM350" s="151"/>
      <c r="AN350" s="151"/>
      <c r="AO350" s="151"/>
      <c r="AP350" s="151"/>
      <c r="AQ350" s="151"/>
      <c r="AR350" s="151"/>
      <c r="AS350" s="151"/>
      <c r="AT350" s="151"/>
      <c r="AU350" s="151"/>
      <c r="AV350" s="151"/>
      <c r="AW350" s="151"/>
      <c r="AX350" s="151"/>
      <c r="AY350" s="151"/>
      <c r="AZ350" s="151"/>
      <c r="BA350" s="151"/>
      <c r="BB350" s="151"/>
      <c r="BC350" s="151"/>
      <c r="BD350" s="151"/>
      <c r="BE350" s="151"/>
      <c r="BF350" s="151"/>
      <c r="BG350" s="151"/>
      <c r="BH350" s="151"/>
    </row>
    <row r="351" spans="1:60" outlineLevel="1" x14ac:dyDescent="0.2">
      <c r="A351" s="158"/>
      <c r="B351" s="159"/>
      <c r="C351" s="247" t="s">
        <v>629</v>
      </c>
      <c r="D351" s="248"/>
      <c r="E351" s="248"/>
      <c r="F351" s="248"/>
      <c r="G351" s="248"/>
      <c r="H351" s="160"/>
      <c r="I351" s="160"/>
      <c r="J351" s="160"/>
      <c r="K351" s="160"/>
      <c r="L351" s="160"/>
      <c r="M351" s="160"/>
      <c r="N351" s="160"/>
      <c r="O351" s="160"/>
      <c r="P351" s="160"/>
      <c r="Q351" s="160"/>
      <c r="R351" s="160"/>
      <c r="S351" s="160"/>
      <c r="T351" s="160"/>
      <c r="U351" s="160"/>
      <c r="V351" s="160"/>
      <c r="W351" s="160"/>
      <c r="X351" s="160"/>
      <c r="Y351" s="151"/>
      <c r="Z351" s="151"/>
      <c r="AA351" s="151"/>
      <c r="AB351" s="151"/>
      <c r="AC351" s="151"/>
      <c r="AD351" s="151"/>
      <c r="AE351" s="151"/>
      <c r="AF351" s="151"/>
      <c r="AG351" s="151" t="s">
        <v>234</v>
      </c>
      <c r="AH351" s="151"/>
      <c r="AI351" s="151"/>
      <c r="AJ351" s="151"/>
      <c r="AK351" s="151"/>
      <c r="AL351" s="151"/>
      <c r="AM351" s="151"/>
      <c r="AN351" s="151"/>
      <c r="AO351" s="151"/>
      <c r="AP351" s="151"/>
      <c r="AQ351" s="151"/>
      <c r="AR351" s="151"/>
      <c r="AS351" s="151"/>
      <c r="AT351" s="151"/>
      <c r="AU351" s="151"/>
      <c r="AV351" s="151"/>
      <c r="AW351" s="151"/>
      <c r="AX351" s="151"/>
      <c r="AY351" s="151"/>
      <c r="AZ351" s="151"/>
      <c r="BA351" s="151"/>
      <c r="BB351" s="151"/>
      <c r="BC351" s="151"/>
      <c r="BD351" s="151"/>
      <c r="BE351" s="151"/>
      <c r="BF351" s="151"/>
      <c r="BG351" s="151"/>
      <c r="BH351" s="151"/>
    </row>
    <row r="352" spans="1:60" outlineLevel="1" x14ac:dyDescent="0.2">
      <c r="A352" s="172">
        <v>179</v>
      </c>
      <c r="B352" s="173" t="s">
        <v>630</v>
      </c>
      <c r="C352" s="189" t="s">
        <v>631</v>
      </c>
      <c r="D352" s="174" t="s">
        <v>240</v>
      </c>
      <c r="E352" s="175">
        <v>1</v>
      </c>
      <c r="F352" s="176"/>
      <c r="G352" s="177">
        <f>ROUND(E352*F352,2)</f>
        <v>0</v>
      </c>
      <c r="H352" s="176"/>
      <c r="I352" s="177">
        <f>ROUND(E352*H352,2)</f>
        <v>0</v>
      </c>
      <c r="J352" s="176"/>
      <c r="K352" s="177">
        <f>ROUND(E352*J352,2)</f>
        <v>0</v>
      </c>
      <c r="L352" s="177">
        <v>21</v>
      </c>
      <c r="M352" s="177">
        <f>G352*(1+L352/100)</f>
        <v>0</v>
      </c>
      <c r="N352" s="177">
        <v>0</v>
      </c>
      <c r="O352" s="177">
        <f>ROUND(E352*N352,2)</f>
        <v>0</v>
      </c>
      <c r="P352" s="177">
        <v>0</v>
      </c>
      <c r="Q352" s="177">
        <f>ROUND(E352*P352,2)</f>
        <v>0</v>
      </c>
      <c r="R352" s="177"/>
      <c r="S352" s="177" t="s">
        <v>171</v>
      </c>
      <c r="T352" s="178" t="s">
        <v>181</v>
      </c>
      <c r="U352" s="160">
        <v>1</v>
      </c>
      <c r="V352" s="160">
        <f>ROUND(E352*U352,2)</f>
        <v>1</v>
      </c>
      <c r="W352" s="160"/>
      <c r="X352" s="160" t="s">
        <v>132</v>
      </c>
      <c r="Y352" s="151"/>
      <c r="Z352" s="151"/>
      <c r="AA352" s="151"/>
      <c r="AB352" s="151"/>
      <c r="AC352" s="151"/>
      <c r="AD352" s="151"/>
      <c r="AE352" s="151"/>
      <c r="AF352" s="151"/>
      <c r="AG352" s="151" t="s">
        <v>133</v>
      </c>
      <c r="AH352" s="151"/>
      <c r="AI352" s="151"/>
      <c r="AJ352" s="151"/>
      <c r="AK352" s="151"/>
      <c r="AL352" s="151"/>
      <c r="AM352" s="151"/>
      <c r="AN352" s="151"/>
      <c r="AO352" s="151"/>
      <c r="AP352" s="151"/>
      <c r="AQ352" s="151"/>
      <c r="AR352" s="151"/>
      <c r="AS352" s="151"/>
      <c r="AT352" s="151"/>
      <c r="AU352" s="151"/>
      <c r="AV352" s="151"/>
      <c r="AW352" s="151"/>
      <c r="AX352" s="151"/>
      <c r="AY352" s="151"/>
      <c r="AZ352" s="151"/>
      <c r="BA352" s="151"/>
      <c r="BB352" s="151"/>
      <c r="BC352" s="151"/>
      <c r="BD352" s="151"/>
      <c r="BE352" s="151"/>
      <c r="BF352" s="151"/>
      <c r="BG352" s="151"/>
      <c r="BH352" s="151"/>
    </row>
    <row r="353" spans="1:60" outlineLevel="1" x14ac:dyDescent="0.2">
      <c r="A353" s="158"/>
      <c r="B353" s="159"/>
      <c r="C353" s="249" t="s">
        <v>632</v>
      </c>
      <c r="D353" s="250"/>
      <c r="E353" s="250"/>
      <c r="F353" s="250"/>
      <c r="G353" s="250"/>
      <c r="H353" s="160"/>
      <c r="I353" s="160"/>
      <c r="J353" s="160"/>
      <c r="K353" s="160"/>
      <c r="L353" s="160"/>
      <c r="M353" s="160"/>
      <c r="N353" s="160"/>
      <c r="O353" s="160"/>
      <c r="P353" s="160"/>
      <c r="Q353" s="160"/>
      <c r="R353" s="160"/>
      <c r="S353" s="160"/>
      <c r="T353" s="160"/>
      <c r="U353" s="160"/>
      <c r="V353" s="160"/>
      <c r="W353" s="160"/>
      <c r="X353" s="160"/>
      <c r="Y353" s="151"/>
      <c r="Z353" s="151"/>
      <c r="AA353" s="151"/>
      <c r="AB353" s="151"/>
      <c r="AC353" s="151"/>
      <c r="AD353" s="151"/>
      <c r="AE353" s="151"/>
      <c r="AF353" s="151"/>
      <c r="AG353" s="151" t="s">
        <v>234</v>
      </c>
      <c r="AH353" s="151"/>
      <c r="AI353" s="151"/>
      <c r="AJ353" s="151"/>
      <c r="AK353" s="151"/>
      <c r="AL353" s="151"/>
      <c r="AM353" s="151"/>
      <c r="AN353" s="151"/>
      <c r="AO353" s="151"/>
      <c r="AP353" s="151"/>
      <c r="AQ353" s="151"/>
      <c r="AR353" s="151"/>
      <c r="AS353" s="151"/>
      <c r="AT353" s="151"/>
      <c r="AU353" s="151"/>
      <c r="AV353" s="151"/>
      <c r="AW353" s="151"/>
      <c r="AX353" s="151"/>
      <c r="AY353" s="151"/>
      <c r="AZ353" s="151"/>
      <c r="BA353" s="151"/>
      <c r="BB353" s="151"/>
      <c r="BC353" s="151"/>
      <c r="BD353" s="151"/>
      <c r="BE353" s="151"/>
      <c r="BF353" s="151"/>
      <c r="BG353" s="151"/>
      <c r="BH353" s="151"/>
    </row>
    <row r="354" spans="1:60" outlineLevel="1" x14ac:dyDescent="0.2">
      <c r="A354" s="158"/>
      <c r="B354" s="159"/>
      <c r="C354" s="247" t="s">
        <v>660</v>
      </c>
      <c r="D354" s="248"/>
      <c r="E354" s="248"/>
      <c r="F354" s="248"/>
      <c r="G354" s="248"/>
      <c r="H354" s="160"/>
      <c r="I354" s="160"/>
      <c r="J354" s="160"/>
      <c r="K354" s="160"/>
      <c r="L354" s="160"/>
      <c r="M354" s="160"/>
      <c r="N354" s="160"/>
      <c r="O354" s="160"/>
      <c r="P354" s="160"/>
      <c r="Q354" s="160"/>
      <c r="R354" s="160"/>
      <c r="S354" s="160"/>
      <c r="T354" s="160"/>
      <c r="U354" s="160"/>
      <c r="V354" s="160"/>
      <c r="W354" s="160"/>
      <c r="X354" s="160"/>
      <c r="Y354" s="151"/>
      <c r="Z354" s="151"/>
      <c r="AA354" s="151"/>
      <c r="AB354" s="151"/>
      <c r="AC354" s="151"/>
      <c r="AD354" s="151"/>
      <c r="AE354" s="151"/>
      <c r="AF354" s="151"/>
      <c r="AG354" s="151" t="s">
        <v>234</v>
      </c>
      <c r="AH354" s="151"/>
      <c r="AI354" s="151"/>
      <c r="AJ354" s="151"/>
      <c r="AK354" s="151"/>
      <c r="AL354" s="151"/>
      <c r="AM354" s="151"/>
      <c r="AN354" s="151"/>
      <c r="AO354" s="151"/>
      <c r="AP354" s="151"/>
      <c r="AQ354" s="151"/>
      <c r="AR354" s="151"/>
      <c r="AS354" s="151"/>
      <c r="AT354" s="151"/>
      <c r="AU354" s="151"/>
      <c r="AV354" s="151"/>
      <c r="AW354" s="151"/>
      <c r="AX354" s="151"/>
      <c r="AY354" s="151"/>
      <c r="AZ354" s="151"/>
      <c r="BA354" s="151"/>
      <c r="BB354" s="151"/>
      <c r="BC354" s="151"/>
      <c r="BD354" s="151"/>
      <c r="BE354" s="151"/>
      <c r="BF354" s="151"/>
      <c r="BG354" s="151"/>
      <c r="BH354" s="151"/>
    </row>
    <row r="355" spans="1:60" outlineLevel="1" x14ac:dyDescent="0.2">
      <c r="A355" s="158"/>
      <c r="B355" s="159"/>
      <c r="C355" s="247" t="s">
        <v>661</v>
      </c>
      <c r="D355" s="248"/>
      <c r="E355" s="248"/>
      <c r="F355" s="248"/>
      <c r="G355" s="248"/>
      <c r="H355" s="160"/>
      <c r="I355" s="160"/>
      <c r="J355" s="160"/>
      <c r="K355" s="160"/>
      <c r="L355" s="160"/>
      <c r="M355" s="160"/>
      <c r="N355" s="160"/>
      <c r="O355" s="160"/>
      <c r="P355" s="160"/>
      <c r="Q355" s="160"/>
      <c r="R355" s="160"/>
      <c r="S355" s="160"/>
      <c r="T355" s="160"/>
      <c r="U355" s="160"/>
      <c r="V355" s="160"/>
      <c r="W355" s="160"/>
      <c r="X355" s="160"/>
      <c r="Y355" s="151"/>
      <c r="Z355" s="151"/>
      <c r="AA355" s="151"/>
      <c r="AB355" s="151"/>
      <c r="AC355" s="151"/>
      <c r="AD355" s="151"/>
      <c r="AE355" s="151"/>
      <c r="AF355" s="151"/>
      <c r="AG355" s="151" t="s">
        <v>234</v>
      </c>
      <c r="AH355" s="151"/>
      <c r="AI355" s="151"/>
      <c r="AJ355" s="151"/>
      <c r="AK355" s="151"/>
      <c r="AL355" s="151"/>
      <c r="AM355" s="151"/>
      <c r="AN355" s="151"/>
      <c r="AO355" s="151"/>
      <c r="AP355" s="151"/>
      <c r="AQ355" s="151"/>
      <c r="AR355" s="151"/>
      <c r="AS355" s="151"/>
      <c r="AT355" s="151"/>
      <c r="AU355" s="151"/>
      <c r="AV355" s="151"/>
      <c r="AW355" s="151"/>
      <c r="AX355" s="151"/>
      <c r="AY355" s="151"/>
      <c r="AZ355" s="151"/>
      <c r="BA355" s="151"/>
      <c r="BB355" s="151"/>
      <c r="BC355" s="151"/>
      <c r="BD355" s="151"/>
      <c r="BE355" s="151"/>
      <c r="BF355" s="151"/>
      <c r="BG355" s="151"/>
      <c r="BH355" s="151"/>
    </row>
    <row r="356" spans="1:60" outlineLevel="1" x14ac:dyDescent="0.2">
      <c r="A356" s="158"/>
      <c r="B356" s="159"/>
      <c r="C356" s="247" t="s">
        <v>633</v>
      </c>
      <c r="D356" s="248"/>
      <c r="E356" s="248"/>
      <c r="F356" s="248"/>
      <c r="G356" s="248"/>
      <c r="H356" s="160"/>
      <c r="I356" s="160"/>
      <c r="J356" s="160"/>
      <c r="K356" s="160"/>
      <c r="L356" s="160"/>
      <c r="M356" s="160"/>
      <c r="N356" s="160"/>
      <c r="O356" s="160"/>
      <c r="P356" s="160"/>
      <c r="Q356" s="160"/>
      <c r="R356" s="160"/>
      <c r="S356" s="160"/>
      <c r="T356" s="160"/>
      <c r="U356" s="160"/>
      <c r="V356" s="160"/>
      <c r="W356" s="160"/>
      <c r="X356" s="160"/>
      <c r="Y356" s="151"/>
      <c r="Z356" s="151"/>
      <c r="AA356" s="151"/>
      <c r="AB356" s="151"/>
      <c r="AC356" s="151"/>
      <c r="AD356" s="151"/>
      <c r="AE356" s="151"/>
      <c r="AF356" s="151"/>
      <c r="AG356" s="151" t="s">
        <v>234</v>
      </c>
      <c r="AH356" s="151"/>
      <c r="AI356" s="151"/>
      <c r="AJ356" s="151"/>
      <c r="AK356" s="151"/>
      <c r="AL356" s="151"/>
      <c r="AM356" s="151"/>
      <c r="AN356" s="151"/>
      <c r="AO356" s="151"/>
      <c r="AP356" s="151"/>
      <c r="AQ356" s="151"/>
      <c r="AR356" s="151"/>
      <c r="AS356" s="151"/>
      <c r="AT356" s="151"/>
      <c r="AU356" s="151"/>
      <c r="AV356" s="151"/>
      <c r="AW356" s="151"/>
      <c r="AX356" s="151"/>
      <c r="AY356" s="151"/>
      <c r="AZ356" s="151"/>
      <c r="BA356" s="151"/>
      <c r="BB356" s="151"/>
      <c r="BC356" s="151"/>
      <c r="BD356" s="151"/>
      <c r="BE356" s="151"/>
      <c r="BF356" s="151"/>
      <c r="BG356" s="151"/>
      <c r="BH356" s="151"/>
    </row>
    <row r="357" spans="1:60" outlineLevel="1" x14ac:dyDescent="0.2">
      <c r="A357" s="172">
        <v>180</v>
      </c>
      <c r="B357" s="173" t="s">
        <v>634</v>
      </c>
      <c r="C357" s="189" t="s">
        <v>635</v>
      </c>
      <c r="D357" s="174" t="s">
        <v>240</v>
      </c>
      <c r="E357" s="175">
        <v>1</v>
      </c>
      <c r="F357" s="176"/>
      <c r="G357" s="177">
        <f>ROUND(E357*F357,2)</f>
        <v>0</v>
      </c>
      <c r="H357" s="176"/>
      <c r="I357" s="177">
        <f>ROUND(E357*H357,2)</f>
        <v>0</v>
      </c>
      <c r="J357" s="176"/>
      <c r="K357" s="177">
        <f>ROUND(E357*J357,2)</f>
        <v>0</v>
      </c>
      <c r="L357" s="177">
        <v>21</v>
      </c>
      <c r="M357" s="177">
        <f>G357*(1+L357/100)</f>
        <v>0</v>
      </c>
      <c r="N357" s="177">
        <v>0</v>
      </c>
      <c r="O357" s="177">
        <f>ROUND(E357*N357,2)</f>
        <v>0</v>
      </c>
      <c r="P357" s="177">
        <v>0</v>
      </c>
      <c r="Q357" s="177">
        <f>ROUND(E357*P357,2)</f>
        <v>0</v>
      </c>
      <c r="R357" s="177"/>
      <c r="S357" s="177" t="s">
        <v>171</v>
      </c>
      <c r="T357" s="178" t="s">
        <v>181</v>
      </c>
      <c r="U357" s="160">
        <v>1</v>
      </c>
      <c r="V357" s="160">
        <f>ROUND(E357*U357,2)</f>
        <v>1</v>
      </c>
      <c r="W357" s="160"/>
      <c r="X357" s="160" t="s">
        <v>132</v>
      </c>
      <c r="Y357" s="151"/>
      <c r="Z357" s="151"/>
      <c r="AA357" s="151"/>
      <c r="AB357" s="151"/>
      <c r="AC357" s="151"/>
      <c r="AD357" s="151"/>
      <c r="AE357" s="151"/>
      <c r="AF357" s="151"/>
      <c r="AG357" s="151" t="s">
        <v>133</v>
      </c>
      <c r="AH357" s="151"/>
      <c r="AI357" s="151"/>
      <c r="AJ357" s="151"/>
      <c r="AK357" s="151"/>
      <c r="AL357" s="151"/>
      <c r="AM357" s="151"/>
      <c r="AN357" s="151"/>
      <c r="AO357" s="151"/>
      <c r="AP357" s="151"/>
      <c r="AQ357" s="151"/>
      <c r="AR357" s="151"/>
      <c r="AS357" s="151"/>
      <c r="AT357" s="151"/>
      <c r="AU357" s="151"/>
      <c r="AV357" s="151"/>
      <c r="AW357" s="151"/>
      <c r="AX357" s="151"/>
      <c r="AY357" s="151"/>
      <c r="AZ357" s="151"/>
      <c r="BA357" s="151"/>
      <c r="BB357" s="151"/>
      <c r="BC357" s="151"/>
      <c r="BD357" s="151"/>
      <c r="BE357" s="151"/>
      <c r="BF357" s="151"/>
      <c r="BG357" s="151"/>
      <c r="BH357" s="151"/>
    </row>
    <row r="358" spans="1:60" outlineLevel="1" x14ac:dyDescent="0.2">
      <c r="A358" s="158"/>
      <c r="B358" s="159"/>
      <c r="C358" s="249" t="s">
        <v>636</v>
      </c>
      <c r="D358" s="250"/>
      <c r="E358" s="250"/>
      <c r="F358" s="250"/>
      <c r="G358" s="250"/>
      <c r="H358" s="160"/>
      <c r="I358" s="160"/>
      <c r="J358" s="160"/>
      <c r="K358" s="160"/>
      <c r="L358" s="160"/>
      <c r="M358" s="160"/>
      <c r="N358" s="160"/>
      <c r="O358" s="160"/>
      <c r="P358" s="160"/>
      <c r="Q358" s="160"/>
      <c r="R358" s="160"/>
      <c r="S358" s="160"/>
      <c r="T358" s="160"/>
      <c r="U358" s="160"/>
      <c r="V358" s="160"/>
      <c r="W358" s="160"/>
      <c r="X358" s="160"/>
      <c r="Y358" s="151"/>
      <c r="Z358" s="151"/>
      <c r="AA358" s="151"/>
      <c r="AB358" s="151"/>
      <c r="AC358" s="151"/>
      <c r="AD358" s="151"/>
      <c r="AE358" s="151"/>
      <c r="AF358" s="151"/>
      <c r="AG358" s="151" t="s">
        <v>234</v>
      </c>
      <c r="AH358" s="151"/>
      <c r="AI358" s="151"/>
      <c r="AJ358" s="151"/>
      <c r="AK358" s="151"/>
      <c r="AL358" s="151"/>
      <c r="AM358" s="151"/>
      <c r="AN358" s="151"/>
      <c r="AO358" s="151"/>
      <c r="AP358" s="151"/>
      <c r="AQ358" s="151"/>
      <c r="AR358" s="151"/>
      <c r="AS358" s="151"/>
      <c r="AT358" s="151"/>
      <c r="AU358" s="151"/>
      <c r="AV358" s="151"/>
      <c r="AW358" s="151"/>
      <c r="AX358" s="151"/>
      <c r="AY358" s="151"/>
      <c r="AZ358" s="151"/>
      <c r="BA358" s="151"/>
      <c r="BB358" s="151"/>
      <c r="BC358" s="151"/>
      <c r="BD358" s="151"/>
      <c r="BE358" s="151"/>
      <c r="BF358" s="151"/>
      <c r="BG358" s="151"/>
      <c r="BH358" s="151"/>
    </row>
    <row r="359" spans="1:60" outlineLevel="1" x14ac:dyDescent="0.2">
      <c r="A359" s="158"/>
      <c r="B359" s="159"/>
      <c r="C359" s="247" t="s">
        <v>662</v>
      </c>
      <c r="D359" s="248"/>
      <c r="E359" s="248"/>
      <c r="F359" s="248"/>
      <c r="G359" s="248"/>
      <c r="H359" s="160"/>
      <c r="I359" s="160"/>
      <c r="J359" s="160"/>
      <c r="K359" s="160"/>
      <c r="L359" s="160"/>
      <c r="M359" s="160"/>
      <c r="N359" s="160"/>
      <c r="O359" s="160"/>
      <c r="P359" s="160"/>
      <c r="Q359" s="160"/>
      <c r="R359" s="160"/>
      <c r="S359" s="160"/>
      <c r="T359" s="160"/>
      <c r="U359" s="160"/>
      <c r="V359" s="160"/>
      <c r="W359" s="160"/>
      <c r="X359" s="160"/>
      <c r="Y359" s="151"/>
      <c r="Z359" s="151"/>
      <c r="AA359" s="151"/>
      <c r="AB359" s="151"/>
      <c r="AC359" s="151"/>
      <c r="AD359" s="151"/>
      <c r="AE359" s="151"/>
      <c r="AF359" s="151"/>
      <c r="AG359" s="151" t="s">
        <v>234</v>
      </c>
      <c r="AH359" s="151"/>
      <c r="AI359" s="151"/>
      <c r="AJ359" s="151"/>
      <c r="AK359" s="151"/>
      <c r="AL359" s="151"/>
      <c r="AM359" s="151"/>
      <c r="AN359" s="151"/>
      <c r="AO359" s="151"/>
      <c r="AP359" s="151"/>
      <c r="AQ359" s="151"/>
      <c r="AR359" s="151"/>
      <c r="AS359" s="151"/>
      <c r="AT359" s="151"/>
      <c r="AU359" s="151"/>
      <c r="AV359" s="151"/>
      <c r="AW359" s="151"/>
      <c r="AX359" s="151"/>
      <c r="AY359" s="151"/>
      <c r="AZ359" s="151"/>
      <c r="BA359" s="151"/>
      <c r="BB359" s="151"/>
      <c r="BC359" s="151"/>
      <c r="BD359" s="151"/>
      <c r="BE359" s="151"/>
      <c r="BF359" s="151"/>
      <c r="BG359" s="151"/>
      <c r="BH359" s="151"/>
    </row>
    <row r="360" spans="1:60" outlineLevel="1" x14ac:dyDescent="0.2">
      <c r="A360" s="158"/>
      <c r="B360" s="159"/>
      <c r="C360" s="247" t="s">
        <v>637</v>
      </c>
      <c r="D360" s="248"/>
      <c r="E360" s="248"/>
      <c r="F360" s="248"/>
      <c r="G360" s="248"/>
      <c r="H360" s="160"/>
      <c r="I360" s="160"/>
      <c r="J360" s="160"/>
      <c r="K360" s="160"/>
      <c r="L360" s="160"/>
      <c r="M360" s="160"/>
      <c r="N360" s="160"/>
      <c r="O360" s="160"/>
      <c r="P360" s="160"/>
      <c r="Q360" s="160"/>
      <c r="R360" s="160"/>
      <c r="S360" s="160"/>
      <c r="T360" s="160"/>
      <c r="U360" s="160"/>
      <c r="V360" s="160"/>
      <c r="W360" s="160"/>
      <c r="X360" s="160"/>
      <c r="Y360" s="151"/>
      <c r="Z360" s="151"/>
      <c r="AA360" s="151"/>
      <c r="AB360" s="151"/>
      <c r="AC360" s="151"/>
      <c r="AD360" s="151"/>
      <c r="AE360" s="151"/>
      <c r="AF360" s="151"/>
      <c r="AG360" s="151" t="s">
        <v>234</v>
      </c>
      <c r="AH360" s="151"/>
      <c r="AI360" s="151"/>
      <c r="AJ360" s="151"/>
      <c r="AK360" s="151"/>
      <c r="AL360" s="151"/>
      <c r="AM360" s="151"/>
      <c r="AN360" s="151"/>
      <c r="AO360" s="151"/>
      <c r="AP360" s="151"/>
      <c r="AQ360" s="151"/>
      <c r="AR360" s="151"/>
      <c r="AS360" s="151"/>
      <c r="AT360" s="151"/>
      <c r="AU360" s="151"/>
      <c r="AV360" s="151"/>
      <c r="AW360" s="151"/>
      <c r="AX360" s="151"/>
      <c r="AY360" s="151"/>
      <c r="AZ360" s="151"/>
      <c r="BA360" s="151"/>
      <c r="BB360" s="151"/>
      <c r="BC360" s="151"/>
      <c r="BD360" s="151"/>
      <c r="BE360" s="151"/>
      <c r="BF360" s="151"/>
      <c r="BG360" s="151"/>
      <c r="BH360" s="151"/>
    </row>
    <row r="361" spans="1:60" outlineLevel="1" x14ac:dyDescent="0.2">
      <c r="A361" s="158"/>
      <c r="B361" s="159"/>
      <c r="C361" s="247" t="s">
        <v>638</v>
      </c>
      <c r="D361" s="248"/>
      <c r="E361" s="248"/>
      <c r="F361" s="248"/>
      <c r="G361" s="248"/>
      <c r="H361" s="160"/>
      <c r="I361" s="160"/>
      <c r="J361" s="160"/>
      <c r="K361" s="160"/>
      <c r="L361" s="160"/>
      <c r="M361" s="160"/>
      <c r="N361" s="160"/>
      <c r="O361" s="160"/>
      <c r="P361" s="160"/>
      <c r="Q361" s="160"/>
      <c r="R361" s="160"/>
      <c r="S361" s="160"/>
      <c r="T361" s="160"/>
      <c r="U361" s="160"/>
      <c r="V361" s="160"/>
      <c r="W361" s="160"/>
      <c r="X361" s="160"/>
      <c r="Y361" s="151"/>
      <c r="Z361" s="151"/>
      <c r="AA361" s="151"/>
      <c r="AB361" s="151"/>
      <c r="AC361" s="151"/>
      <c r="AD361" s="151"/>
      <c r="AE361" s="151"/>
      <c r="AF361" s="151"/>
      <c r="AG361" s="151" t="s">
        <v>234</v>
      </c>
      <c r="AH361" s="151"/>
      <c r="AI361" s="151"/>
      <c r="AJ361" s="151"/>
      <c r="AK361" s="151"/>
      <c r="AL361" s="151"/>
      <c r="AM361" s="151"/>
      <c r="AN361" s="151"/>
      <c r="AO361" s="151"/>
      <c r="AP361" s="151"/>
      <c r="AQ361" s="151"/>
      <c r="AR361" s="151"/>
      <c r="AS361" s="151"/>
      <c r="AT361" s="151"/>
      <c r="AU361" s="151"/>
      <c r="AV361" s="151"/>
      <c r="AW361" s="151"/>
      <c r="AX361" s="151"/>
      <c r="AY361" s="151"/>
      <c r="AZ361" s="151"/>
      <c r="BA361" s="151"/>
      <c r="BB361" s="151"/>
      <c r="BC361" s="151"/>
      <c r="BD361" s="151"/>
      <c r="BE361" s="151"/>
      <c r="BF361" s="151"/>
      <c r="BG361" s="151"/>
      <c r="BH361" s="151"/>
    </row>
    <row r="362" spans="1:60" outlineLevel="1" x14ac:dyDescent="0.2">
      <c r="A362" s="158"/>
      <c r="B362" s="159"/>
      <c r="C362" s="247" t="s">
        <v>639</v>
      </c>
      <c r="D362" s="248"/>
      <c r="E362" s="248"/>
      <c r="F362" s="248"/>
      <c r="G362" s="248"/>
      <c r="H362" s="160"/>
      <c r="I362" s="160"/>
      <c r="J362" s="160"/>
      <c r="K362" s="160"/>
      <c r="L362" s="160"/>
      <c r="M362" s="160"/>
      <c r="N362" s="160"/>
      <c r="O362" s="160"/>
      <c r="P362" s="160"/>
      <c r="Q362" s="160"/>
      <c r="R362" s="160"/>
      <c r="S362" s="160"/>
      <c r="T362" s="160"/>
      <c r="U362" s="160"/>
      <c r="V362" s="160"/>
      <c r="W362" s="160"/>
      <c r="X362" s="160"/>
      <c r="Y362" s="151"/>
      <c r="Z362" s="151"/>
      <c r="AA362" s="151"/>
      <c r="AB362" s="151"/>
      <c r="AC362" s="151"/>
      <c r="AD362" s="151"/>
      <c r="AE362" s="151"/>
      <c r="AF362" s="151"/>
      <c r="AG362" s="151" t="s">
        <v>234</v>
      </c>
      <c r="AH362" s="151"/>
      <c r="AI362" s="151"/>
      <c r="AJ362" s="151"/>
      <c r="AK362" s="151"/>
      <c r="AL362" s="151"/>
      <c r="AM362" s="151"/>
      <c r="AN362" s="151"/>
      <c r="AO362" s="151"/>
      <c r="AP362" s="151"/>
      <c r="AQ362" s="151"/>
      <c r="AR362" s="151"/>
      <c r="AS362" s="151"/>
      <c r="AT362" s="151"/>
      <c r="AU362" s="151"/>
      <c r="AV362" s="151"/>
      <c r="AW362" s="151"/>
      <c r="AX362" s="151"/>
      <c r="AY362" s="151"/>
      <c r="AZ362" s="151"/>
      <c r="BA362" s="151"/>
      <c r="BB362" s="151"/>
      <c r="BC362" s="151"/>
      <c r="BD362" s="151"/>
      <c r="BE362" s="151"/>
      <c r="BF362" s="151"/>
      <c r="BG362" s="151"/>
      <c r="BH362" s="151"/>
    </row>
    <row r="363" spans="1:60" outlineLevel="1" x14ac:dyDescent="0.2">
      <c r="A363" s="172">
        <v>181</v>
      </c>
      <c r="B363" s="173" t="s">
        <v>640</v>
      </c>
      <c r="C363" s="189" t="s">
        <v>641</v>
      </c>
      <c r="D363" s="174" t="s">
        <v>240</v>
      </c>
      <c r="E363" s="175">
        <v>1</v>
      </c>
      <c r="F363" s="176"/>
      <c r="G363" s="177">
        <f>ROUND(E363*F363,2)</f>
        <v>0</v>
      </c>
      <c r="H363" s="176"/>
      <c r="I363" s="177">
        <f>ROUND(E363*H363,2)</f>
        <v>0</v>
      </c>
      <c r="J363" s="176"/>
      <c r="K363" s="177">
        <f>ROUND(E363*J363,2)</f>
        <v>0</v>
      </c>
      <c r="L363" s="177">
        <v>21</v>
      </c>
      <c r="M363" s="177">
        <f>G363*(1+L363/100)</f>
        <v>0</v>
      </c>
      <c r="N363" s="177">
        <v>0</v>
      </c>
      <c r="O363" s="177">
        <f>ROUND(E363*N363,2)</f>
        <v>0</v>
      </c>
      <c r="P363" s="177">
        <v>0</v>
      </c>
      <c r="Q363" s="177">
        <f>ROUND(E363*P363,2)</f>
        <v>0</v>
      </c>
      <c r="R363" s="177"/>
      <c r="S363" s="177" t="s">
        <v>171</v>
      </c>
      <c r="T363" s="178" t="s">
        <v>181</v>
      </c>
      <c r="U363" s="160">
        <v>1</v>
      </c>
      <c r="V363" s="160">
        <f>ROUND(E363*U363,2)</f>
        <v>1</v>
      </c>
      <c r="W363" s="160"/>
      <c r="X363" s="160" t="s">
        <v>132</v>
      </c>
      <c r="Y363" s="151"/>
      <c r="Z363" s="151"/>
      <c r="AA363" s="151"/>
      <c r="AB363" s="151"/>
      <c r="AC363" s="151"/>
      <c r="AD363" s="151"/>
      <c r="AE363" s="151"/>
      <c r="AF363" s="151"/>
      <c r="AG363" s="151" t="s">
        <v>133</v>
      </c>
      <c r="AH363" s="151"/>
      <c r="AI363" s="151"/>
      <c r="AJ363" s="151"/>
      <c r="AK363" s="151"/>
      <c r="AL363" s="151"/>
      <c r="AM363" s="151"/>
      <c r="AN363" s="151"/>
      <c r="AO363" s="151"/>
      <c r="AP363" s="151"/>
      <c r="AQ363" s="151"/>
      <c r="AR363" s="151"/>
      <c r="AS363" s="151"/>
      <c r="AT363" s="151"/>
      <c r="AU363" s="151"/>
      <c r="AV363" s="151"/>
      <c r="AW363" s="151"/>
      <c r="AX363" s="151"/>
      <c r="AY363" s="151"/>
      <c r="AZ363" s="151"/>
      <c r="BA363" s="151"/>
      <c r="BB363" s="151"/>
      <c r="BC363" s="151"/>
      <c r="BD363" s="151"/>
      <c r="BE363" s="151"/>
      <c r="BF363" s="151"/>
      <c r="BG363" s="151"/>
      <c r="BH363" s="151"/>
    </row>
    <row r="364" spans="1:60" outlineLevel="1" x14ac:dyDescent="0.2">
      <c r="A364" s="158"/>
      <c r="B364" s="159"/>
      <c r="C364" s="249" t="s">
        <v>663</v>
      </c>
      <c r="D364" s="250"/>
      <c r="E364" s="250"/>
      <c r="F364" s="250"/>
      <c r="G364" s="250"/>
      <c r="H364" s="160"/>
      <c r="I364" s="160"/>
      <c r="J364" s="160"/>
      <c r="K364" s="160"/>
      <c r="L364" s="160"/>
      <c r="M364" s="160"/>
      <c r="N364" s="160"/>
      <c r="O364" s="160"/>
      <c r="P364" s="160"/>
      <c r="Q364" s="160"/>
      <c r="R364" s="160"/>
      <c r="S364" s="160"/>
      <c r="T364" s="160"/>
      <c r="U364" s="160"/>
      <c r="V364" s="160"/>
      <c r="W364" s="160"/>
      <c r="X364" s="160"/>
      <c r="Y364" s="151"/>
      <c r="Z364" s="151"/>
      <c r="AA364" s="151"/>
      <c r="AB364" s="151"/>
      <c r="AC364" s="151"/>
      <c r="AD364" s="151"/>
      <c r="AE364" s="151"/>
      <c r="AF364" s="151"/>
      <c r="AG364" s="151" t="s">
        <v>234</v>
      </c>
      <c r="AH364" s="151"/>
      <c r="AI364" s="151"/>
      <c r="AJ364" s="151"/>
      <c r="AK364" s="151"/>
      <c r="AL364" s="151"/>
      <c r="AM364" s="151"/>
      <c r="AN364" s="151"/>
      <c r="AO364" s="151"/>
      <c r="AP364" s="151"/>
      <c r="AQ364" s="151"/>
      <c r="AR364" s="151"/>
      <c r="AS364" s="151"/>
      <c r="AT364" s="151"/>
      <c r="AU364" s="151"/>
      <c r="AV364" s="151"/>
      <c r="AW364" s="151"/>
      <c r="AX364" s="151"/>
      <c r="AY364" s="151"/>
      <c r="AZ364" s="151"/>
      <c r="BA364" s="151"/>
      <c r="BB364" s="151"/>
      <c r="BC364" s="151"/>
      <c r="BD364" s="151"/>
      <c r="BE364" s="151"/>
      <c r="BF364" s="151"/>
      <c r="BG364" s="151"/>
      <c r="BH364" s="151"/>
    </row>
    <row r="365" spans="1:60" outlineLevel="1" x14ac:dyDescent="0.2">
      <c r="A365" s="158"/>
      <c r="B365" s="159"/>
      <c r="C365" s="247" t="s">
        <v>642</v>
      </c>
      <c r="D365" s="248"/>
      <c r="E365" s="248"/>
      <c r="F365" s="248"/>
      <c r="G365" s="248"/>
      <c r="H365" s="160"/>
      <c r="I365" s="160"/>
      <c r="J365" s="160"/>
      <c r="K365" s="160"/>
      <c r="L365" s="160"/>
      <c r="M365" s="160"/>
      <c r="N365" s="160"/>
      <c r="O365" s="160"/>
      <c r="P365" s="160"/>
      <c r="Q365" s="160"/>
      <c r="R365" s="160"/>
      <c r="S365" s="160"/>
      <c r="T365" s="160"/>
      <c r="U365" s="160"/>
      <c r="V365" s="160"/>
      <c r="W365" s="160"/>
      <c r="X365" s="160"/>
      <c r="Y365" s="151"/>
      <c r="Z365" s="151"/>
      <c r="AA365" s="151"/>
      <c r="AB365" s="151"/>
      <c r="AC365" s="151"/>
      <c r="AD365" s="151"/>
      <c r="AE365" s="151"/>
      <c r="AF365" s="151"/>
      <c r="AG365" s="151" t="s">
        <v>234</v>
      </c>
      <c r="AH365" s="151"/>
      <c r="AI365" s="151"/>
      <c r="AJ365" s="151"/>
      <c r="AK365" s="151"/>
      <c r="AL365" s="151"/>
      <c r="AM365" s="151"/>
      <c r="AN365" s="151"/>
      <c r="AO365" s="151"/>
      <c r="AP365" s="151"/>
      <c r="AQ365" s="151"/>
      <c r="AR365" s="151"/>
      <c r="AS365" s="151"/>
      <c r="AT365" s="151"/>
      <c r="AU365" s="151"/>
      <c r="AV365" s="151"/>
      <c r="AW365" s="151"/>
      <c r="AX365" s="151"/>
      <c r="AY365" s="151"/>
      <c r="AZ365" s="151"/>
      <c r="BA365" s="151"/>
      <c r="BB365" s="151"/>
      <c r="BC365" s="151"/>
      <c r="BD365" s="151"/>
      <c r="BE365" s="151"/>
      <c r="BF365" s="151"/>
      <c r="BG365" s="151"/>
      <c r="BH365" s="151"/>
    </row>
    <row r="366" spans="1:60" outlineLevel="1" x14ac:dyDescent="0.2">
      <c r="A366" s="180">
        <v>182</v>
      </c>
      <c r="B366" s="181" t="s">
        <v>643</v>
      </c>
      <c r="C366" s="192" t="s">
        <v>644</v>
      </c>
      <c r="D366" s="182" t="s">
        <v>240</v>
      </c>
      <c r="E366" s="183">
        <v>1</v>
      </c>
      <c r="F366" s="184"/>
      <c r="G366" s="185">
        <f>ROUND(E366*F366,2)</f>
        <v>0</v>
      </c>
      <c r="H366" s="184"/>
      <c r="I366" s="185">
        <f>ROUND(E366*H366,2)</f>
        <v>0</v>
      </c>
      <c r="J366" s="184"/>
      <c r="K366" s="185">
        <f>ROUND(E366*J366,2)</f>
        <v>0</v>
      </c>
      <c r="L366" s="185">
        <v>21</v>
      </c>
      <c r="M366" s="185">
        <f>G366*(1+L366/100)</f>
        <v>0</v>
      </c>
      <c r="N366" s="185">
        <v>0</v>
      </c>
      <c r="O366" s="185">
        <f>ROUND(E366*N366,2)</f>
        <v>0</v>
      </c>
      <c r="P366" s="185">
        <v>0</v>
      </c>
      <c r="Q366" s="185">
        <f>ROUND(E366*P366,2)</f>
        <v>0</v>
      </c>
      <c r="R366" s="185"/>
      <c r="S366" s="185" t="s">
        <v>171</v>
      </c>
      <c r="T366" s="186" t="s">
        <v>181</v>
      </c>
      <c r="U366" s="160">
        <v>1</v>
      </c>
      <c r="V366" s="160">
        <f>ROUND(E366*U366,2)</f>
        <v>1</v>
      </c>
      <c r="W366" s="160"/>
      <c r="X366" s="160" t="s">
        <v>132</v>
      </c>
      <c r="Y366" s="151"/>
      <c r="Z366" s="151"/>
      <c r="AA366" s="151"/>
      <c r="AB366" s="151"/>
      <c r="AC366" s="151"/>
      <c r="AD366" s="151"/>
      <c r="AE366" s="151"/>
      <c r="AF366" s="151"/>
      <c r="AG366" s="151" t="s">
        <v>133</v>
      </c>
      <c r="AH366" s="151"/>
      <c r="AI366" s="151"/>
      <c r="AJ366" s="151"/>
      <c r="AK366" s="151"/>
      <c r="AL366" s="151"/>
      <c r="AM366" s="151"/>
      <c r="AN366" s="151"/>
      <c r="AO366" s="151"/>
      <c r="AP366" s="151"/>
      <c r="AQ366" s="151"/>
      <c r="AR366" s="151"/>
      <c r="AS366" s="151"/>
      <c r="AT366" s="151"/>
      <c r="AU366" s="151"/>
      <c r="AV366" s="151"/>
      <c r="AW366" s="151"/>
      <c r="AX366" s="151"/>
      <c r="AY366" s="151"/>
      <c r="AZ366" s="151"/>
      <c r="BA366" s="151"/>
      <c r="BB366" s="151"/>
      <c r="BC366" s="151"/>
      <c r="BD366" s="151"/>
      <c r="BE366" s="151"/>
      <c r="BF366" s="151"/>
      <c r="BG366" s="151"/>
      <c r="BH366" s="151"/>
    </row>
    <row r="367" spans="1:60" outlineLevel="1" x14ac:dyDescent="0.2">
      <c r="A367" s="180">
        <v>183</v>
      </c>
      <c r="B367" s="181" t="s">
        <v>645</v>
      </c>
      <c r="C367" s="192" t="s">
        <v>646</v>
      </c>
      <c r="D367" s="182" t="s">
        <v>240</v>
      </c>
      <c r="E367" s="183">
        <v>1</v>
      </c>
      <c r="F367" s="184"/>
      <c r="G367" s="185">
        <f>ROUND(E367*F367,2)</f>
        <v>0</v>
      </c>
      <c r="H367" s="184"/>
      <c r="I367" s="185">
        <f>ROUND(E367*H367,2)</f>
        <v>0</v>
      </c>
      <c r="J367" s="184"/>
      <c r="K367" s="185">
        <f>ROUND(E367*J367,2)</f>
        <v>0</v>
      </c>
      <c r="L367" s="185">
        <v>21</v>
      </c>
      <c r="M367" s="185">
        <f>G367*(1+L367/100)</f>
        <v>0</v>
      </c>
      <c r="N367" s="185">
        <v>0</v>
      </c>
      <c r="O367" s="185">
        <f>ROUND(E367*N367,2)</f>
        <v>0</v>
      </c>
      <c r="P367" s="185">
        <v>0</v>
      </c>
      <c r="Q367" s="185">
        <f>ROUND(E367*P367,2)</f>
        <v>0</v>
      </c>
      <c r="R367" s="185"/>
      <c r="S367" s="185" t="s">
        <v>171</v>
      </c>
      <c r="T367" s="186" t="s">
        <v>181</v>
      </c>
      <c r="U367" s="160">
        <v>1</v>
      </c>
      <c r="V367" s="160">
        <f>ROUND(E367*U367,2)</f>
        <v>1</v>
      </c>
      <c r="W367" s="160"/>
      <c r="X367" s="160" t="s">
        <v>132</v>
      </c>
      <c r="Y367" s="151"/>
      <c r="Z367" s="151"/>
      <c r="AA367" s="151"/>
      <c r="AB367" s="151"/>
      <c r="AC367" s="151"/>
      <c r="AD367" s="151"/>
      <c r="AE367" s="151"/>
      <c r="AF367" s="151"/>
      <c r="AG367" s="151" t="s">
        <v>133</v>
      </c>
      <c r="AH367" s="151"/>
      <c r="AI367" s="151"/>
      <c r="AJ367" s="151"/>
      <c r="AK367" s="151"/>
      <c r="AL367" s="151"/>
      <c r="AM367" s="151"/>
      <c r="AN367" s="151"/>
      <c r="AO367" s="151"/>
      <c r="AP367" s="151"/>
      <c r="AQ367" s="151"/>
      <c r="AR367" s="151"/>
      <c r="AS367" s="151"/>
      <c r="AT367" s="151"/>
      <c r="AU367" s="151"/>
      <c r="AV367" s="151"/>
      <c r="AW367" s="151"/>
      <c r="AX367" s="151"/>
      <c r="AY367" s="151"/>
      <c r="AZ367" s="151"/>
      <c r="BA367" s="151"/>
      <c r="BB367" s="151"/>
      <c r="BC367" s="151"/>
      <c r="BD367" s="151"/>
      <c r="BE367" s="151"/>
      <c r="BF367" s="151"/>
      <c r="BG367" s="151"/>
      <c r="BH367" s="151"/>
    </row>
    <row r="368" spans="1:60" outlineLevel="1" x14ac:dyDescent="0.2">
      <c r="A368" s="180">
        <v>184</v>
      </c>
      <c r="B368" s="181" t="s">
        <v>647</v>
      </c>
      <c r="C368" s="192" t="s">
        <v>648</v>
      </c>
      <c r="D368" s="182" t="s">
        <v>240</v>
      </c>
      <c r="E368" s="183">
        <v>1</v>
      </c>
      <c r="F368" s="184"/>
      <c r="G368" s="185">
        <f>ROUND(E368*F368,2)</f>
        <v>0</v>
      </c>
      <c r="H368" s="184"/>
      <c r="I368" s="185">
        <f>ROUND(E368*H368,2)</f>
        <v>0</v>
      </c>
      <c r="J368" s="184"/>
      <c r="K368" s="185">
        <f>ROUND(E368*J368,2)</f>
        <v>0</v>
      </c>
      <c r="L368" s="185">
        <v>21</v>
      </c>
      <c r="M368" s="185">
        <f>G368*(1+L368/100)</f>
        <v>0</v>
      </c>
      <c r="N368" s="185">
        <v>0</v>
      </c>
      <c r="O368" s="185">
        <f>ROUND(E368*N368,2)</f>
        <v>0</v>
      </c>
      <c r="P368" s="185">
        <v>0</v>
      </c>
      <c r="Q368" s="185">
        <f>ROUND(E368*P368,2)</f>
        <v>0</v>
      </c>
      <c r="R368" s="185"/>
      <c r="S368" s="185" t="s">
        <v>171</v>
      </c>
      <c r="T368" s="186" t="s">
        <v>181</v>
      </c>
      <c r="U368" s="160">
        <v>1</v>
      </c>
      <c r="V368" s="160">
        <f>ROUND(E368*U368,2)</f>
        <v>1</v>
      </c>
      <c r="W368" s="160"/>
      <c r="X368" s="160" t="s">
        <v>132</v>
      </c>
      <c r="Y368" s="151"/>
      <c r="Z368" s="151"/>
      <c r="AA368" s="151"/>
      <c r="AB368" s="151"/>
      <c r="AC368" s="151"/>
      <c r="AD368" s="151"/>
      <c r="AE368" s="151"/>
      <c r="AF368" s="151"/>
      <c r="AG368" s="151" t="s">
        <v>133</v>
      </c>
      <c r="AH368" s="151"/>
      <c r="AI368" s="151"/>
      <c r="AJ368" s="151"/>
      <c r="AK368" s="151"/>
      <c r="AL368" s="151"/>
      <c r="AM368" s="151"/>
      <c r="AN368" s="151"/>
      <c r="AO368" s="151"/>
      <c r="AP368" s="151"/>
      <c r="AQ368" s="151"/>
      <c r="AR368" s="151"/>
      <c r="AS368" s="151"/>
      <c r="AT368" s="151"/>
      <c r="AU368" s="151"/>
      <c r="AV368" s="151"/>
      <c r="AW368" s="151"/>
      <c r="AX368" s="151"/>
      <c r="AY368" s="151"/>
      <c r="AZ368" s="151"/>
      <c r="BA368" s="151"/>
      <c r="BB368" s="151"/>
      <c r="BC368" s="151"/>
      <c r="BD368" s="151"/>
      <c r="BE368" s="151"/>
      <c r="BF368" s="151"/>
      <c r="BG368" s="151"/>
      <c r="BH368" s="151"/>
    </row>
    <row r="369" spans="1:60" outlineLevel="1" x14ac:dyDescent="0.2">
      <c r="A369" s="180">
        <v>185</v>
      </c>
      <c r="B369" s="181" t="s">
        <v>649</v>
      </c>
      <c r="C369" s="192" t="s">
        <v>650</v>
      </c>
      <c r="D369" s="182" t="s">
        <v>651</v>
      </c>
      <c r="E369" s="183">
        <v>10</v>
      </c>
      <c r="F369" s="184"/>
      <c r="G369" s="185">
        <f>ROUND(E369*F369,2)</f>
        <v>0</v>
      </c>
      <c r="H369" s="184"/>
      <c r="I369" s="185">
        <f>ROUND(E369*H369,2)</f>
        <v>0</v>
      </c>
      <c r="J369" s="184"/>
      <c r="K369" s="185">
        <f>ROUND(E369*J369,2)</f>
        <v>0</v>
      </c>
      <c r="L369" s="185">
        <v>21</v>
      </c>
      <c r="M369" s="185">
        <f>G369*(1+L369/100)</f>
        <v>0</v>
      </c>
      <c r="N369" s="185">
        <v>0</v>
      </c>
      <c r="O369" s="185">
        <f>ROUND(E369*N369,2)</f>
        <v>0</v>
      </c>
      <c r="P369" s="185">
        <v>0</v>
      </c>
      <c r="Q369" s="185">
        <f>ROUND(E369*P369,2)</f>
        <v>0</v>
      </c>
      <c r="R369" s="185" t="s">
        <v>652</v>
      </c>
      <c r="S369" s="185" t="s">
        <v>131</v>
      </c>
      <c r="T369" s="186" t="s">
        <v>131</v>
      </c>
      <c r="U369" s="160">
        <v>1</v>
      </c>
      <c r="V369" s="160">
        <f>ROUND(E369*U369,2)</f>
        <v>10</v>
      </c>
      <c r="W369" s="160"/>
      <c r="X369" s="160" t="s">
        <v>653</v>
      </c>
      <c r="Y369" s="151"/>
      <c r="Z369" s="151"/>
      <c r="AA369" s="151"/>
      <c r="AB369" s="151"/>
      <c r="AC369" s="151"/>
      <c r="AD369" s="151"/>
      <c r="AE369" s="151"/>
      <c r="AF369" s="151"/>
      <c r="AG369" s="151" t="s">
        <v>654</v>
      </c>
      <c r="AH369" s="151"/>
      <c r="AI369" s="151"/>
      <c r="AJ369" s="151"/>
      <c r="AK369" s="151"/>
      <c r="AL369" s="151"/>
      <c r="AM369" s="151"/>
      <c r="AN369" s="151"/>
      <c r="AO369" s="151"/>
      <c r="AP369" s="151"/>
      <c r="AQ369" s="151"/>
      <c r="AR369" s="151"/>
      <c r="AS369" s="151"/>
      <c r="AT369" s="151"/>
      <c r="AU369" s="151"/>
      <c r="AV369" s="151"/>
      <c r="AW369" s="151"/>
      <c r="AX369" s="151"/>
      <c r="AY369" s="151"/>
      <c r="AZ369" s="151"/>
      <c r="BA369" s="151"/>
      <c r="BB369" s="151"/>
      <c r="BC369" s="151"/>
      <c r="BD369" s="151"/>
      <c r="BE369" s="151"/>
      <c r="BF369" s="151"/>
      <c r="BG369" s="151"/>
      <c r="BH369" s="151"/>
    </row>
    <row r="370" spans="1:60" ht="56.25" outlineLevel="1" x14ac:dyDescent="0.2">
      <c r="A370" s="172">
        <v>186</v>
      </c>
      <c r="B370" s="173" t="s">
        <v>655</v>
      </c>
      <c r="C370" s="189" t="s">
        <v>656</v>
      </c>
      <c r="D370" s="174" t="s">
        <v>531</v>
      </c>
      <c r="E370" s="175">
        <v>20</v>
      </c>
      <c r="F370" s="176"/>
      <c r="G370" s="177">
        <f>ROUND(E370*F370,2)</f>
        <v>0</v>
      </c>
      <c r="H370" s="176"/>
      <c r="I370" s="177">
        <f>ROUND(E370*H370,2)</f>
        <v>0</v>
      </c>
      <c r="J370" s="176"/>
      <c r="K370" s="177">
        <f>ROUND(E370*J370,2)</f>
        <v>0</v>
      </c>
      <c r="L370" s="177">
        <v>21</v>
      </c>
      <c r="M370" s="177">
        <f>G370*(1+L370/100)</f>
        <v>0</v>
      </c>
      <c r="N370" s="177">
        <v>4.0000000000000003E-5</v>
      </c>
      <c r="O370" s="177">
        <f>ROUND(E370*N370,2)</f>
        <v>0</v>
      </c>
      <c r="P370" s="177">
        <v>0</v>
      </c>
      <c r="Q370" s="177">
        <f>ROUND(E370*P370,2)</f>
        <v>0</v>
      </c>
      <c r="R370" s="177" t="s">
        <v>130</v>
      </c>
      <c r="S370" s="177" t="s">
        <v>131</v>
      </c>
      <c r="T370" s="178" t="s">
        <v>131</v>
      </c>
      <c r="U370" s="160">
        <v>0.308</v>
      </c>
      <c r="V370" s="160">
        <f>ROUND(E370*U370,2)</f>
        <v>6.16</v>
      </c>
      <c r="W370" s="160"/>
      <c r="X370" s="160" t="s">
        <v>132</v>
      </c>
      <c r="Y370" s="151"/>
      <c r="Z370" s="151"/>
      <c r="AA370" s="151"/>
      <c r="AB370" s="151"/>
      <c r="AC370" s="151"/>
      <c r="AD370" s="151"/>
      <c r="AE370" s="151"/>
      <c r="AF370" s="151"/>
      <c r="AG370" s="151" t="s">
        <v>133</v>
      </c>
      <c r="AH370" s="151"/>
      <c r="AI370" s="151"/>
      <c r="AJ370" s="151"/>
      <c r="AK370" s="151"/>
      <c r="AL370" s="151"/>
      <c r="AM370" s="151"/>
      <c r="AN370" s="151"/>
      <c r="AO370" s="151"/>
      <c r="AP370" s="151"/>
      <c r="AQ370" s="151"/>
      <c r="AR370" s="151"/>
      <c r="AS370" s="151"/>
      <c r="AT370" s="151"/>
      <c r="AU370" s="151"/>
      <c r="AV370" s="151"/>
      <c r="AW370" s="151"/>
      <c r="AX370" s="151"/>
      <c r="AY370" s="151"/>
      <c r="AZ370" s="151"/>
      <c r="BA370" s="151"/>
      <c r="BB370" s="151"/>
      <c r="BC370" s="151"/>
      <c r="BD370" s="151"/>
      <c r="BE370" s="151"/>
      <c r="BF370" s="151"/>
      <c r="BG370" s="151"/>
      <c r="BH370" s="151"/>
    </row>
    <row r="371" spans="1:60" x14ac:dyDescent="0.2">
      <c r="A371" s="5"/>
      <c r="B371" s="6"/>
      <c r="C371" s="193"/>
      <c r="D371" s="8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AE371">
        <v>15</v>
      </c>
      <c r="AF371">
        <v>21</v>
      </c>
    </row>
    <row r="372" spans="1:60" x14ac:dyDescent="0.2">
      <c r="A372" s="154"/>
      <c r="B372" s="155" t="s">
        <v>29</v>
      </c>
      <c r="C372" s="194"/>
      <c r="D372" s="156"/>
      <c r="E372" s="157"/>
      <c r="F372" s="157"/>
      <c r="G372" s="187">
        <f>G8+G12+G15+G19+G56+G61+G98+G133+G184+G219+G271+G293+G302+G319+G341</f>
        <v>0</v>
      </c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AE372">
        <f>SUMIF(L7:L370,AE371,G7:G370)</f>
        <v>0</v>
      </c>
      <c r="AF372">
        <f>SUMIF(L7:L370,AF371,G7:G370)</f>
        <v>0</v>
      </c>
      <c r="AG372" t="s">
        <v>657</v>
      </c>
    </row>
    <row r="373" spans="1:60" x14ac:dyDescent="0.2">
      <c r="C373" s="195"/>
      <c r="D373" s="142"/>
      <c r="AG373" t="s">
        <v>664</v>
      </c>
    </row>
    <row r="374" spans="1:60" x14ac:dyDescent="0.2">
      <c r="D374" s="142"/>
    </row>
    <row r="375" spans="1:60" x14ac:dyDescent="0.2">
      <c r="D375" s="142"/>
    </row>
    <row r="376" spans="1:60" x14ac:dyDescent="0.2">
      <c r="D376" s="142"/>
    </row>
    <row r="377" spans="1:60" x14ac:dyDescent="0.2">
      <c r="D377" s="142"/>
    </row>
    <row r="378" spans="1:60" x14ac:dyDescent="0.2">
      <c r="D378" s="142"/>
    </row>
    <row r="379" spans="1:60" x14ac:dyDescent="0.2">
      <c r="D379" s="142"/>
    </row>
    <row r="380" spans="1:60" x14ac:dyDescent="0.2">
      <c r="D380" s="142"/>
    </row>
    <row r="381" spans="1:60" x14ac:dyDescent="0.2">
      <c r="D381" s="142"/>
    </row>
    <row r="382" spans="1:60" x14ac:dyDescent="0.2">
      <c r="D382" s="142"/>
    </row>
    <row r="383" spans="1:60" x14ac:dyDescent="0.2">
      <c r="D383" s="142"/>
    </row>
    <row r="384" spans="1:60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sheetProtection algorithmName="SHA-512" hashValue="YTWmCqAZmz11fxuLEhF88tmkeescPgCjBAH7YsQUvMAuTwvFZ0W4XYNbujZHN9JKP5/P//z23ZKElwRYr+V1dw==" saltValue="sJnXMAbLt6XexsBk3CjAmw==" spinCount="100000" sheet="1"/>
  <mergeCells count="73">
    <mergeCell ref="C14:G14"/>
    <mergeCell ref="A1:G1"/>
    <mergeCell ref="C2:G2"/>
    <mergeCell ref="C3:G3"/>
    <mergeCell ref="C4:G4"/>
    <mergeCell ref="C10:G10"/>
    <mergeCell ref="C105:G105"/>
    <mergeCell ref="C17:G17"/>
    <mergeCell ref="C55:G55"/>
    <mergeCell ref="C58:G58"/>
    <mergeCell ref="C60:G60"/>
    <mergeCell ref="C64:G64"/>
    <mergeCell ref="C66:G66"/>
    <mergeCell ref="C73:G73"/>
    <mergeCell ref="C75:G75"/>
    <mergeCell ref="C88:G88"/>
    <mergeCell ref="C90:G90"/>
    <mergeCell ref="C97:G97"/>
    <mergeCell ref="C159:G159"/>
    <mergeCell ref="C111:G111"/>
    <mergeCell ref="C113:G113"/>
    <mergeCell ref="C132:G132"/>
    <mergeCell ref="C136:G136"/>
    <mergeCell ref="C138:G138"/>
    <mergeCell ref="C140:G140"/>
    <mergeCell ref="C143:G143"/>
    <mergeCell ref="C144:G144"/>
    <mergeCell ref="C145:G145"/>
    <mergeCell ref="C146:G146"/>
    <mergeCell ref="C155:G155"/>
    <mergeCell ref="C196:G196"/>
    <mergeCell ref="C160:G160"/>
    <mergeCell ref="C161:G161"/>
    <mergeCell ref="C163:G163"/>
    <mergeCell ref="C168:G168"/>
    <mergeCell ref="C172:G172"/>
    <mergeCell ref="C176:G176"/>
    <mergeCell ref="C178:G178"/>
    <mergeCell ref="C183:G183"/>
    <mergeCell ref="C190:G190"/>
    <mergeCell ref="C192:G192"/>
    <mergeCell ref="C194:G194"/>
    <mergeCell ref="C313:G313"/>
    <mergeCell ref="C198:G198"/>
    <mergeCell ref="C209:G209"/>
    <mergeCell ref="C215:G215"/>
    <mergeCell ref="C230:G230"/>
    <mergeCell ref="C234:G234"/>
    <mergeCell ref="C282:G282"/>
    <mergeCell ref="C285:G285"/>
    <mergeCell ref="C305:G305"/>
    <mergeCell ref="C310:G310"/>
    <mergeCell ref="C311:G311"/>
    <mergeCell ref="C312:G312"/>
    <mergeCell ref="C356:G356"/>
    <mergeCell ref="C344:G344"/>
    <mergeCell ref="C345:G345"/>
    <mergeCell ref="C346:G346"/>
    <mergeCell ref="C347:G347"/>
    <mergeCell ref="C348:G348"/>
    <mergeCell ref="C349:G349"/>
    <mergeCell ref="C350:G350"/>
    <mergeCell ref="C351:G351"/>
    <mergeCell ref="C353:G353"/>
    <mergeCell ref="C354:G354"/>
    <mergeCell ref="C355:G355"/>
    <mergeCell ref="C365:G365"/>
    <mergeCell ref="C358:G358"/>
    <mergeCell ref="C359:G359"/>
    <mergeCell ref="C360:G360"/>
    <mergeCell ref="C361:G361"/>
    <mergeCell ref="C362:G362"/>
    <mergeCell ref="C364:G364"/>
  </mergeCells>
  <pageMargins left="0.59055118110236204" right="0.196850393700787" top="0.78740157499999996" bottom="0.78740157499999996" header="0.3" footer="0.3"/>
  <pageSetup paperSize="9" scale="82" fitToHeight="0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2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 1 Pol'!Názvy_tisku</vt:lpstr>
      <vt:lpstr>oadresa</vt:lpstr>
      <vt:lpstr>Stavba!Objednatel</vt:lpstr>
      <vt:lpstr>Stavba!Objekt</vt:lpstr>
      <vt:lpstr>'2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Běťák</dc:creator>
  <cp:lastModifiedBy>Manda Libor, DiS.</cp:lastModifiedBy>
  <cp:lastPrinted>2019-03-22T06:51:29Z</cp:lastPrinted>
  <dcterms:created xsi:type="dcterms:W3CDTF">2009-04-08T07:15:50Z</dcterms:created>
  <dcterms:modified xsi:type="dcterms:W3CDTF">2019-03-22T06:53:46Z</dcterms:modified>
</cp:coreProperties>
</file>